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Questa_cartella_di_lavoro" hidePivotFieldList="1"/>
  <mc:AlternateContent xmlns:mc="http://schemas.openxmlformats.org/markup-compatibility/2006">
    <mc:Choice Requires="x15">
      <x15ac:absPath xmlns:x15ac="http://schemas.microsoft.com/office/spreadsheetml/2010/11/ac" url="https://deltaxxx-my.sharepoint.com/personal/giorgio_schiavino_deltaits_it/Documents/DELTA/MARKETING DELTA/Sito Web/Area Riservata/"/>
    </mc:Choice>
  </mc:AlternateContent>
  <xr:revisionPtr revIDLastSave="776" documentId="11_AD4D5CB4E552A5DACE1C64F3D85E77E25BDEDD97" xr6:coauthVersionLast="47" xr6:coauthVersionMax="47" xr10:uidLastSave="{6BFE8893-0FB2-4AB3-A908-73B10E2C5253}"/>
  <bookViews>
    <workbookView xWindow="-120" yWindow="-120" windowWidth="29040" windowHeight="15840" xr2:uid="{00000000-000D-0000-FFFF-FFFF00000000}"/>
  </bookViews>
  <sheets>
    <sheet name="Fatturati" sheetId="1" r:id="rId1"/>
    <sheet name="Stagionalità" sheetId="3" r:id="rId2"/>
    <sheet name="Budget" sheetId="4" r:id="rId3"/>
  </sheets>
  <calcPr calcId="191029"/>
  <pivotCaches>
    <pivotCache cacheId="263" r:id="rId4"/>
    <pivotCache cacheId="26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6" i="1"/>
  <c r="AD6" i="1"/>
  <c r="AE6" i="1"/>
  <c r="AF6" i="1"/>
  <c r="AG6" i="1"/>
  <c r="AH6" i="1"/>
  <c r="AI6" i="1"/>
  <c r="AJ6" i="1"/>
  <c r="AK6" i="1"/>
  <c r="AL6" i="1"/>
  <c r="AA6" i="1"/>
  <c r="R7" i="3"/>
  <c r="R6" i="3" s="1"/>
  <c r="A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M6" i="3"/>
  <c r="L6" i="3"/>
  <c r="K6" i="3"/>
  <c r="J6" i="3"/>
  <c r="I6" i="3"/>
  <c r="H6" i="3"/>
  <c r="G6" i="3"/>
  <c r="F6" i="3"/>
  <c r="E6" i="3"/>
  <c r="D6" i="3"/>
  <c r="C6" i="3"/>
  <c r="B6" i="3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58" i="4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AB7" i="3"/>
  <c r="AB6" i="3" s="1"/>
  <c r="AC7" i="3"/>
  <c r="AC6" i="3" s="1"/>
  <c r="O10" i="4" l="1"/>
  <c r="G111" i="4"/>
  <c r="G105" i="4"/>
  <c r="G99" i="4"/>
  <c r="G93" i="4"/>
  <c r="G87" i="4"/>
  <c r="G81" i="4"/>
  <c r="G75" i="4"/>
  <c r="G69" i="4"/>
  <c r="G63" i="4"/>
  <c r="G57" i="4"/>
  <c r="G49" i="4"/>
  <c r="G39" i="4"/>
  <c r="G31" i="4"/>
  <c r="G21" i="4"/>
  <c r="G13" i="4"/>
  <c r="G3" i="4"/>
  <c r="O3" i="4"/>
  <c r="L116" i="4"/>
  <c r="K115" i="4"/>
  <c r="J114" i="4"/>
  <c r="I113" i="4"/>
  <c r="H112" i="4"/>
  <c r="R110" i="4"/>
  <c r="Q109" i="4"/>
  <c r="P108" i="4"/>
  <c r="O107" i="4"/>
  <c r="N106" i="4"/>
  <c r="M105" i="4"/>
  <c r="L104" i="4"/>
  <c r="K103" i="4"/>
  <c r="J102" i="4"/>
  <c r="I101" i="4"/>
  <c r="M99" i="4"/>
  <c r="Q97" i="4"/>
  <c r="J96" i="4"/>
  <c r="N94" i="4"/>
  <c r="R92" i="4"/>
  <c r="J91" i="4"/>
  <c r="Q88" i="4"/>
  <c r="J86" i="4"/>
  <c r="R82" i="4"/>
  <c r="O79" i="4"/>
  <c r="L76" i="4"/>
  <c r="I73" i="4"/>
  <c r="Q69" i="4"/>
  <c r="K65" i="4"/>
  <c r="L60" i="4"/>
  <c r="M55" i="4"/>
  <c r="N50" i="4"/>
  <c r="N44" i="4"/>
  <c r="K37" i="4"/>
  <c r="P23" i="4"/>
  <c r="G116" i="4"/>
  <c r="G110" i="4"/>
  <c r="G104" i="4"/>
  <c r="G98" i="4"/>
  <c r="G92" i="4"/>
  <c r="G86" i="4"/>
  <c r="G80" i="4"/>
  <c r="G74" i="4"/>
  <c r="G68" i="4"/>
  <c r="G62" i="4"/>
  <c r="G56" i="4"/>
  <c r="G46" i="4"/>
  <c r="G38" i="4"/>
  <c r="G28" i="4"/>
  <c r="G20" i="4"/>
  <c r="G10" i="4"/>
  <c r="H3" i="4"/>
  <c r="R3" i="4"/>
  <c r="K116" i="4"/>
  <c r="J115" i="4"/>
  <c r="I114" i="4"/>
  <c r="H113" i="4"/>
  <c r="R111" i="4"/>
  <c r="Q110" i="4"/>
  <c r="P109" i="4"/>
  <c r="O108" i="4"/>
  <c r="N107" i="4"/>
  <c r="M106" i="4"/>
  <c r="L105" i="4"/>
  <c r="K104" i="4"/>
  <c r="J103" i="4"/>
  <c r="I102" i="4"/>
  <c r="H101" i="4"/>
  <c r="L99" i="4"/>
  <c r="P97" i="4"/>
  <c r="I96" i="4"/>
  <c r="M94" i="4"/>
  <c r="Q92" i="4"/>
  <c r="O90" i="4"/>
  <c r="K88" i="4"/>
  <c r="N85" i="4"/>
  <c r="K82" i="4"/>
  <c r="H79" i="4"/>
  <c r="P75" i="4"/>
  <c r="M72" i="4"/>
  <c r="J69" i="4"/>
  <c r="K64" i="4"/>
  <c r="L59" i="4"/>
  <c r="M54" i="4"/>
  <c r="L49" i="4"/>
  <c r="J43" i="4"/>
  <c r="P34" i="4"/>
  <c r="L19" i="4"/>
  <c r="G115" i="4"/>
  <c r="G109" i="4"/>
  <c r="G103" i="4"/>
  <c r="G97" i="4"/>
  <c r="G91" i="4"/>
  <c r="G85" i="4"/>
  <c r="G79" i="4"/>
  <c r="G73" i="4"/>
  <c r="G67" i="4"/>
  <c r="G61" i="4"/>
  <c r="G55" i="4"/>
  <c r="G45" i="4"/>
  <c r="G37" i="4"/>
  <c r="G27" i="4"/>
  <c r="G19" i="4"/>
  <c r="G9" i="4"/>
  <c r="I3" i="4"/>
  <c r="R116" i="4"/>
  <c r="R115" i="4"/>
  <c r="Q114" i="4"/>
  <c r="P113" i="4"/>
  <c r="O112" i="4"/>
  <c r="N111" i="4"/>
  <c r="M110" i="4"/>
  <c r="L109" i="4"/>
  <c r="K108" i="4"/>
  <c r="J107" i="4"/>
  <c r="I106" i="4"/>
  <c r="H105" i="4"/>
  <c r="R103" i="4"/>
  <c r="Q102" i="4"/>
  <c r="P101" i="4"/>
  <c r="M100" i="4"/>
  <c r="Q98" i="4"/>
  <c r="J97" i="4"/>
  <c r="N95" i="4"/>
  <c r="R93" i="4"/>
  <c r="K92" i="4"/>
  <c r="M90" i="4"/>
  <c r="R87" i="4"/>
  <c r="I85" i="4"/>
  <c r="Q81" i="4"/>
  <c r="N78" i="4"/>
  <c r="K75" i="4"/>
  <c r="H72" i="4"/>
  <c r="N68" i="4"/>
  <c r="O63" i="4"/>
  <c r="P58" i="4"/>
  <c r="Q53" i="4"/>
  <c r="O48" i="4"/>
  <c r="J42" i="4"/>
  <c r="M33" i="4"/>
  <c r="J17" i="4"/>
  <c r="G114" i="4"/>
  <c r="G108" i="4"/>
  <c r="G102" i="4"/>
  <c r="G96" i="4"/>
  <c r="G90" i="4"/>
  <c r="G84" i="4"/>
  <c r="G78" i="4"/>
  <c r="G72" i="4"/>
  <c r="G66" i="4"/>
  <c r="G60" i="4"/>
  <c r="G52" i="4"/>
  <c r="G44" i="4"/>
  <c r="G34" i="4"/>
  <c r="G26" i="4"/>
  <c r="G16" i="4"/>
  <c r="G8" i="4"/>
  <c r="L3" i="4"/>
  <c r="Q116" i="4"/>
  <c r="Q115" i="4"/>
  <c r="P114" i="4"/>
  <c r="O113" i="4"/>
  <c r="N112" i="4"/>
  <c r="M111" i="4"/>
  <c r="L110" i="4"/>
  <c r="K109" i="4"/>
  <c r="J108" i="4"/>
  <c r="I107" i="4"/>
  <c r="H106" i="4"/>
  <c r="R104" i="4"/>
  <c r="Q103" i="4"/>
  <c r="P102" i="4"/>
  <c r="O101" i="4"/>
  <c r="L100" i="4"/>
  <c r="P98" i="4"/>
  <c r="I97" i="4"/>
  <c r="M95" i="4"/>
  <c r="Q93" i="4"/>
  <c r="J92" i="4"/>
  <c r="R89" i="4"/>
  <c r="L87" i="4"/>
  <c r="M84" i="4"/>
  <c r="J81" i="4"/>
  <c r="R77" i="4"/>
  <c r="O74" i="4"/>
  <c r="L71" i="4"/>
  <c r="N67" i="4"/>
  <c r="O62" i="4"/>
  <c r="P57" i="4"/>
  <c r="Q52" i="4"/>
  <c r="M47" i="4"/>
  <c r="O40" i="4"/>
  <c r="R30" i="4"/>
  <c r="Q12" i="4"/>
  <c r="G113" i="4"/>
  <c r="G107" i="4"/>
  <c r="G101" i="4"/>
  <c r="G95" i="4"/>
  <c r="G89" i="4"/>
  <c r="G83" i="4"/>
  <c r="G77" i="4"/>
  <c r="G71" i="4"/>
  <c r="G65" i="4"/>
  <c r="G59" i="4"/>
  <c r="G51" i="4"/>
  <c r="G43" i="4"/>
  <c r="G33" i="4"/>
  <c r="G25" i="4"/>
  <c r="G15" i="4"/>
  <c r="G7" i="4"/>
  <c r="M3" i="4"/>
  <c r="P116" i="4"/>
  <c r="P115" i="4"/>
  <c r="O114" i="4"/>
  <c r="N113" i="4"/>
  <c r="M112" i="4"/>
  <c r="L111" i="4"/>
  <c r="K110" i="4"/>
  <c r="J109" i="4"/>
  <c r="I108" i="4"/>
  <c r="H107" i="4"/>
  <c r="R105" i="4"/>
  <c r="Q104" i="4"/>
  <c r="P103" i="4"/>
  <c r="O102" i="4"/>
  <c r="N101" i="4"/>
  <c r="K100" i="4"/>
  <c r="O98" i="4"/>
  <c r="H97" i="4"/>
  <c r="L95" i="4"/>
  <c r="P93" i="4"/>
  <c r="I92" i="4"/>
  <c r="N89" i="4"/>
  <c r="J87" i="4"/>
  <c r="H84" i="4"/>
  <c r="P80" i="4"/>
  <c r="M77" i="4"/>
  <c r="J74" i="4"/>
  <c r="R70" i="4"/>
  <c r="R66" i="4"/>
  <c r="H62" i="4"/>
  <c r="I57" i="4"/>
  <c r="J52" i="4"/>
  <c r="O46" i="4"/>
  <c r="O39" i="4"/>
  <c r="Q29" i="4"/>
  <c r="H4" i="4"/>
  <c r="N4" i="4"/>
  <c r="I5" i="4"/>
  <c r="O5" i="4"/>
  <c r="J6" i="4"/>
  <c r="P6" i="4"/>
  <c r="K7" i="4"/>
  <c r="Q7" i="4"/>
  <c r="L8" i="4"/>
  <c r="R8" i="4"/>
  <c r="M9" i="4"/>
  <c r="H10" i="4"/>
  <c r="N10" i="4"/>
  <c r="I11" i="4"/>
  <c r="O11" i="4"/>
  <c r="J12" i="4"/>
  <c r="P12" i="4"/>
  <c r="K13" i="4"/>
  <c r="Q13" i="4"/>
  <c r="L14" i="4"/>
  <c r="R14" i="4"/>
  <c r="M15" i="4"/>
  <c r="H16" i="4"/>
  <c r="N16" i="4"/>
  <c r="I17" i="4"/>
  <c r="O17" i="4"/>
  <c r="J18" i="4"/>
  <c r="P18" i="4"/>
  <c r="K19" i="4"/>
  <c r="Q19" i="4"/>
  <c r="L20" i="4"/>
  <c r="R20" i="4"/>
  <c r="M21" i="4"/>
  <c r="H22" i="4"/>
  <c r="N22" i="4"/>
  <c r="I23" i="4"/>
  <c r="O23" i="4"/>
  <c r="J24" i="4"/>
  <c r="P24" i="4"/>
  <c r="K25" i="4"/>
  <c r="Q25" i="4"/>
  <c r="L26" i="4"/>
  <c r="R26" i="4"/>
  <c r="M27" i="4"/>
  <c r="H28" i="4"/>
  <c r="N28" i="4"/>
  <c r="I29" i="4"/>
  <c r="J4" i="4"/>
  <c r="K4" i="4"/>
  <c r="Q4" i="4"/>
  <c r="L5" i="4"/>
  <c r="R5" i="4"/>
  <c r="M6" i="4"/>
  <c r="H7" i="4"/>
  <c r="N7" i="4"/>
  <c r="I8" i="4"/>
  <c r="O8" i="4"/>
  <c r="J9" i="4"/>
  <c r="P9" i="4"/>
  <c r="K10" i="4"/>
  <c r="Q10" i="4"/>
  <c r="L11" i="4"/>
  <c r="R11" i="4"/>
  <c r="M12" i="4"/>
  <c r="H13" i="4"/>
  <c r="N13" i="4"/>
  <c r="I14" i="4"/>
  <c r="O14" i="4"/>
  <c r="J15" i="4"/>
  <c r="P15" i="4"/>
  <c r="K16" i="4"/>
  <c r="Q16" i="4"/>
  <c r="L17" i="4"/>
  <c r="R17" i="4"/>
  <c r="M18" i="4"/>
  <c r="H19" i="4"/>
  <c r="N19" i="4"/>
  <c r="I20" i="4"/>
  <c r="O20" i="4"/>
  <c r="J21" i="4"/>
  <c r="P21" i="4"/>
  <c r="K22" i="4"/>
  <c r="Q22" i="4"/>
  <c r="L23" i="4"/>
  <c r="R23" i="4"/>
  <c r="M24" i="4"/>
  <c r="H25" i="4"/>
  <c r="N25" i="4"/>
  <c r="I26" i="4"/>
  <c r="O26" i="4"/>
  <c r="J27" i="4"/>
  <c r="P27" i="4"/>
  <c r="K28" i="4"/>
  <c r="Q28" i="4"/>
  <c r="L29" i="4"/>
  <c r="R29" i="4"/>
  <c r="M30" i="4"/>
  <c r="H31" i="4"/>
  <c r="N31" i="4"/>
  <c r="I32" i="4"/>
  <c r="O32" i="4"/>
  <c r="J33" i="4"/>
  <c r="P33" i="4"/>
  <c r="K34" i="4"/>
  <c r="Q34" i="4"/>
  <c r="L35" i="4"/>
  <c r="R35" i="4"/>
  <c r="M36" i="4"/>
  <c r="H37" i="4"/>
  <c r="N37" i="4"/>
  <c r="I38" i="4"/>
  <c r="O38" i="4"/>
  <c r="J39" i="4"/>
  <c r="P39" i="4"/>
  <c r="K40" i="4"/>
  <c r="Q40" i="4"/>
  <c r="L41" i="4"/>
  <c r="R41" i="4"/>
  <c r="M42" i="4"/>
  <c r="H43" i="4"/>
  <c r="N43" i="4"/>
  <c r="I44" i="4"/>
  <c r="O44" i="4"/>
  <c r="J45" i="4"/>
  <c r="P45" i="4"/>
  <c r="K46" i="4"/>
  <c r="Q46" i="4"/>
  <c r="L47" i="4"/>
  <c r="R47" i="4"/>
  <c r="M48" i="4"/>
  <c r="H49" i="4"/>
  <c r="N49" i="4"/>
  <c r="I50" i="4"/>
  <c r="L4" i="4"/>
  <c r="R4" i="4"/>
  <c r="M5" i="4"/>
  <c r="H6" i="4"/>
  <c r="N6" i="4"/>
  <c r="I7" i="4"/>
  <c r="O7" i="4"/>
  <c r="J8" i="4"/>
  <c r="P8" i="4"/>
  <c r="K9" i="4"/>
  <c r="Q9" i="4"/>
  <c r="L10" i="4"/>
  <c r="R10" i="4"/>
  <c r="M11" i="4"/>
  <c r="H12" i="4"/>
  <c r="N12" i="4"/>
  <c r="I13" i="4"/>
  <c r="O13" i="4"/>
  <c r="J14" i="4"/>
  <c r="P14" i="4"/>
  <c r="K15" i="4"/>
  <c r="Q15" i="4"/>
  <c r="L16" i="4"/>
  <c r="R16" i="4"/>
  <c r="M17" i="4"/>
  <c r="H18" i="4"/>
  <c r="N18" i="4"/>
  <c r="I19" i="4"/>
  <c r="O19" i="4"/>
  <c r="J20" i="4"/>
  <c r="P20" i="4"/>
  <c r="K21" i="4"/>
  <c r="Q21" i="4"/>
  <c r="L22" i="4"/>
  <c r="R22" i="4"/>
  <c r="M23" i="4"/>
  <c r="H24" i="4"/>
  <c r="N24" i="4"/>
  <c r="I25" i="4"/>
  <c r="O25" i="4"/>
  <c r="J26" i="4"/>
  <c r="P26" i="4"/>
  <c r="K27" i="4"/>
  <c r="Q27" i="4"/>
  <c r="L28" i="4"/>
  <c r="R28" i="4"/>
  <c r="M29" i="4"/>
  <c r="H30" i="4"/>
  <c r="N30" i="4"/>
  <c r="I31" i="4"/>
  <c r="O31" i="4"/>
  <c r="J32" i="4"/>
  <c r="P32" i="4"/>
  <c r="K33" i="4"/>
  <c r="Q33" i="4"/>
  <c r="L34" i="4"/>
  <c r="R34" i="4"/>
  <c r="M35" i="4"/>
  <c r="H36" i="4"/>
  <c r="N36" i="4"/>
  <c r="I37" i="4"/>
  <c r="O37" i="4"/>
  <c r="J38" i="4"/>
  <c r="P38" i="4"/>
  <c r="K39" i="4"/>
  <c r="Q39" i="4"/>
  <c r="L40" i="4"/>
  <c r="R40" i="4"/>
  <c r="M41" i="4"/>
  <c r="H42" i="4"/>
  <c r="N42" i="4"/>
  <c r="I43" i="4"/>
  <c r="O43" i="4"/>
  <c r="J44" i="4"/>
  <c r="P44" i="4"/>
  <c r="O4" i="4"/>
  <c r="P5" i="4"/>
  <c r="Q6" i="4"/>
  <c r="R7" i="4"/>
  <c r="H9" i="4"/>
  <c r="I10" i="4"/>
  <c r="J11" i="4"/>
  <c r="K12" i="4"/>
  <c r="L13" i="4"/>
  <c r="M14" i="4"/>
  <c r="N15" i="4"/>
  <c r="O16" i="4"/>
  <c r="P17" i="4"/>
  <c r="Q18" i="4"/>
  <c r="R19" i="4"/>
  <c r="H21" i="4"/>
  <c r="I22" i="4"/>
  <c r="J23" i="4"/>
  <c r="K24" i="4"/>
  <c r="L25" i="4"/>
  <c r="M26" i="4"/>
  <c r="N27" i="4"/>
  <c r="O28" i="4"/>
  <c r="O29" i="4"/>
  <c r="L30" i="4"/>
  <c r="K31" i="4"/>
  <c r="H32" i="4"/>
  <c r="R32" i="4"/>
  <c r="O33" i="4"/>
  <c r="N34" i="4"/>
  <c r="K35" i="4"/>
  <c r="J36" i="4"/>
  <c r="R36" i="4"/>
  <c r="Q37" i="4"/>
  <c r="N38" i="4"/>
  <c r="M39" i="4"/>
  <c r="J40" i="4"/>
  <c r="I41" i="4"/>
  <c r="Q41" i="4"/>
  <c r="P42" i="4"/>
  <c r="M43" i="4"/>
  <c r="L44" i="4"/>
  <c r="I45" i="4"/>
  <c r="Q45" i="4"/>
  <c r="M46" i="4"/>
  <c r="I47" i="4"/>
  <c r="P47" i="4"/>
  <c r="L48" i="4"/>
  <c r="I49" i="4"/>
  <c r="P49" i="4"/>
  <c r="L50" i="4"/>
  <c r="R50" i="4"/>
  <c r="M51" i="4"/>
  <c r="H52" i="4"/>
  <c r="N52" i="4"/>
  <c r="I53" i="4"/>
  <c r="O53" i="4"/>
  <c r="J54" i="4"/>
  <c r="P54" i="4"/>
  <c r="K55" i="4"/>
  <c r="Q55" i="4"/>
  <c r="L56" i="4"/>
  <c r="R56" i="4"/>
  <c r="M57" i="4"/>
  <c r="H58" i="4"/>
  <c r="N58" i="4"/>
  <c r="I59" i="4"/>
  <c r="O59" i="4"/>
  <c r="J60" i="4"/>
  <c r="P60" i="4"/>
  <c r="K61" i="4"/>
  <c r="Q61" i="4"/>
  <c r="L62" i="4"/>
  <c r="R62" i="4"/>
  <c r="M63" i="4"/>
  <c r="H64" i="4"/>
  <c r="N64" i="4"/>
  <c r="I65" i="4"/>
  <c r="O65" i="4"/>
  <c r="J66" i="4"/>
  <c r="P66" i="4"/>
  <c r="K67" i="4"/>
  <c r="Q67" i="4"/>
  <c r="L68" i="4"/>
  <c r="R68" i="4"/>
  <c r="P4" i="4"/>
  <c r="Q5" i="4"/>
  <c r="R6" i="4"/>
  <c r="H8" i="4"/>
  <c r="I9" i="4"/>
  <c r="J10" i="4"/>
  <c r="K11" i="4"/>
  <c r="L12" i="4"/>
  <c r="M13" i="4"/>
  <c r="N14" i="4"/>
  <c r="O15" i="4"/>
  <c r="P16" i="4"/>
  <c r="Q17" i="4"/>
  <c r="R18" i="4"/>
  <c r="H20" i="4"/>
  <c r="I21" i="4"/>
  <c r="J22" i="4"/>
  <c r="K23" i="4"/>
  <c r="L24" i="4"/>
  <c r="M25" i="4"/>
  <c r="N26" i="4"/>
  <c r="O27" i="4"/>
  <c r="P28" i="4"/>
  <c r="P29" i="4"/>
  <c r="O30" i="4"/>
  <c r="L31" i="4"/>
  <c r="K32" i="4"/>
  <c r="H33" i="4"/>
  <c r="R33" i="4"/>
  <c r="O34" i="4"/>
  <c r="N35" i="4"/>
  <c r="K36" i="4"/>
  <c r="J37" i="4"/>
  <c r="R37" i="4"/>
  <c r="Q38" i="4"/>
  <c r="N39" i="4"/>
  <c r="M40" i="4"/>
  <c r="J41" i="4"/>
  <c r="I42" i="4"/>
  <c r="Q42" i="4"/>
  <c r="P43" i="4"/>
  <c r="M44" i="4"/>
  <c r="K45" i="4"/>
  <c r="R45" i="4"/>
  <c r="N46" i="4"/>
  <c r="J47" i="4"/>
  <c r="Q47" i="4"/>
  <c r="N48" i="4"/>
  <c r="J49" i="4"/>
  <c r="Q49" i="4"/>
  <c r="M50" i="4"/>
  <c r="H51" i="4"/>
  <c r="N51" i="4"/>
  <c r="I52" i="4"/>
  <c r="O52" i="4"/>
  <c r="J53" i="4"/>
  <c r="P53" i="4"/>
  <c r="K54" i="4"/>
  <c r="Q54" i="4"/>
  <c r="L55" i="4"/>
  <c r="R55" i="4"/>
  <c r="M56" i="4"/>
  <c r="H57" i="4"/>
  <c r="N57" i="4"/>
  <c r="I58" i="4"/>
  <c r="O58" i="4"/>
  <c r="J59" i="4"/>
  <c r="P59" i="4"/>
  <c r="K60" i="4"/>
  <c r="Q60" i="4"/>
  <c r="L61" i="4"/>
  <c r="R61" i="4"/>
  <c r="M62" i="4"/>
  <c r="H63" i="4"/>
  <c r="N63" i="4"/>
  <c r="I64" i="4"/>
  <c r="O64" i="4"/>
  <c r="J65" i="4"/>
  <c r="P65" i="4"/>
  <c r="K66" i="4"/>
  <c r="Q66" i="4"/>
  <c r="L67" i="4"/>
  <c r="R67" i="4"/>
  <c r="M68" i="4"/>
  <c r="H69" i="4"/>
  <c r="H5" i="4"/>
  <c r="I6" i="4"/>
  <c r="J7" i="4"/>
  <c r="K8" i="4"/>
  <c r="L9" i="4"/>
  <c r="M10" i="4"/>
  <c r="N11" i="4"/>
  <c r="O12" i="4"/>
  <c r="P13" i="4"/>
  <c r="Q14" i="4"/>
  <c r="R15" i="4"/>
  <c r="H17" i="4"/>
  <c r="I18" i="4"/>
  <c r="J19" i="4"/>
  <c r="K20" i="4"/>
  <c r="L21" i="4"/>
  <c r="M22" i="4"/>
  <c r="N23" i="4"/>
  <c r="O24" i="4"/>
  <c r="P25" i="4"/>
  <c r="Q26" i="4"/>
  <c r="R27" i="4"/>
  <c r="H29" i="4"/>
  <c r="I4" i="4"/>
  <c r="L6" i="4"/>
  <c r="N8" i="4"/>
  <c r="P10" i="4"/>
  <c r="R12" i="4"/>
  <c r="I15" i="4"/>
  <c r="K17" i="4"/>
  <c r="M19" i="4"/>
  <c r="O21" i="4"/>
  <c r="Q23" i="4"/>
  <c r="H26" i="4"/>
  <c r="J28" i="4"/>
  <c r="I30" i="4"/>
  <c r="J31" i="4"/>
  <c r="M32" i="4"/>
  <c r="N33" i="4"/>
  <c r="H35" i="4"/>
  <c r="I36" i="4"/>
  <c r="M4" i="4"/>
  <c r="O6" i="4"/>
  <c r="Q8" i="4"/>
  <c r="H11" i="4"/>
  <c r="J13" i="4"/>
  <c r="L15" i="4"/>
  <c r="N17" i="4"/>
  <c r="P19" i="4"/>
  <c r="R21" i="4"/>
  <c r="I24" i="4"/>
  <c r="K26" i="4"/>
  <c r="M28" i="4"/>
  <c r="J30" i="4"/>
  <c r="M31" i="4"/>
  <c r="N32" i="4"/>
  <c r="H34" i="4"/>
  <c r="I35" i="4"/>
  <c r="L36" i="4"/>
  <c r="M37" i="4"/>
  <c r="R38" i="4"/>
  <c r="H40" i="4"/>
  <c r="K41" i="4"/>
  <c r="L42" i="4"/>
  <c r="Q43" i="4"/>
  <c r="R44" i="4"/>
  <c r="H46" i="4"/>
  <c r="R46" i="4"/>
  <c r="H48" i="4"/>
  <c r="Q48" i="4"/>
  <c r="R49" i="4"/>
  <c r="P50" i="4"/>
  <c r="O51" i="4"/>
  <c r="L52" i="4"/>
  <c r="K53" i="4"/>
  <c r="H54" i="4"/>
  <c r="R54" i="4"/>
  <c r="O55" i="4"/>
  <c r="N56" i="4"/>
  <c r="K57" i="4"/>
  <c r="J58" i="4"/>
  <c r="R58" i="4"/>
  <c r="Q59" i="4"/>
  <c r="N60" i="4"/>
  <c r="M61" i="4"/>
  <c r="J62" i="4"/>
  <c r="I63" i="4"/>
  <c r="Q63" i="4"/>
  <c r="P64" i="4"/>
  <c r="M65" i="4"/>
  <c r="L66" i="4"/>
  <c r="I67" i="4"/>
  <c r="H68" i="4"/>
  <c r="P68" i="4"/>
  <c r="M69" i="4"/>
  <c r="H70" i="4"/>
  <c r="N70" i="4"/>
  <c r="I71" i="4"/>
  <c r="O71" i="4"/>
  <c r="J72" i="4"/>
  <c r="P72" i="4"/>
  <c r="K73" i="4"/>
  <c r="Q73" i="4"/>
  <c r="L74" i="4"/>
  <c r="R74" i="4"/>
  <c r="M75" i="4"/>
  <c r="H76" i="4"/>
  <c r="N76" i="4"/>
  <c r="I77" i="4"/>
  <c r="O77" i="4"/>
  <c r="J78" i="4"/>
  <c r="P78" i="4"/>
  <c r="K79" i="4"/>
  <c r="Q79" i="4"/>
  <c r="L80" i="4"/>
  <c r="R80" i="4"/>
  <c r="M81" i="4"/>
  <c r="H82" i="4"/>
  <c r="N82" i="4"/>
  <c r="I83" i="4"/>
  <c r="O83" i="4"/>
  <c r="J84" i="4"/>
  <c r="P84" i="4"/>
  <c r="K85" i="4"/>
  <c r="Q85" i="4"/>
  <c r="L86" i="4"/>
  <c r="J5" i="4"/>
  <c r="L7" i="4"/>
  <c r="N9" i="4"/>
  <c r="P11" i="4"/>
  <c r="R13" i="4"/>
  <c r="I16" i="4"/>
  <c r="K18" i="4"/>
  <c r="M20" i="4"/>
  <c r="O22" i="4"/>
  <c r="Q24" i="4"/>
  <c r="H27" i="4"/>
  <c r="J29" i="4"/>
  <c r="K30" i="4"/>
  <c r="P31" i="4"/>
  <c r="Q32" i="4"/>
  <c r="I34" i="4"/>
  <c r="J35" i="4"/>
  <c r="O36" i="4"/>
  <c r="P37" i="4"/>
  <c r="H39" i="4"/>
  <c r="I40" i="4"/>
  <c r="N41" i="4"/>
  <c r="O42" i="4"/>
  <c r="R43" i="4"/>
  <c r="H45" i="4"/>
  <c r="I46" i="4"/>
  <c r="H47" i="4"/>
  <c r="I48" i="4"/>
  <c r="R48" i="4"/>
  <c r="H50" i="4"/>
  <c r="Q50" i="4"/>
  <c r="P51" i="4"/>
  <c r="M52" i="4"/>
  <c r="L53" i="4"/>
  <c r="I54" i="4"/>
  <c r="H55" i="4"/>
  <c r="P55" i="4"/>
  <c r="O56" i="4"/>
  <c r="L57" i="4"/>
  <c r="K58" i="4"/>
  <c r="H59" i="4"/>
  <c r="R59" i="4"/>
  <c r="O60" i="4"/>
  <c r="N61" i="4"/>
  <c r="K62" i="4"/>
  <c r="J63" i="4"/>
  <c r="R63" i="4"/>
  <c r="Q64" i="4"/>
  <c r="N65" i="4"/>
  <c r="M66" i="4"/>
  <c r="J67" i="4"/>
  <c r="I68" i="4"/>
  <c r="Q68" i="4"/>
  <c r="N69" i="4"/>
  <c r="I70" i="4"/>
  <c r="O70" i="4"/>
  <c r="J71" i="4"/>
  <c r="P71" i="4"/>
  <c r="K72" i="4"/>
  <c r="Q72" i="4"/>
  <c r="L73" i="4"/>
  <c r="R73" i="4"/>
  <c r="M74" i="4"/>
  <c r="H75" i="4"/>
  <c r="N75" i="4"/>
  <c r="I76" i="4"/>
  <c r="O76" i="4"/>
  <c r="J77" i="4"/>
  <c r="P77" i="4"/>
  <c r="K78" i="4"/>
  <c r="Q78" i="4"/>
  <c r="L79" i="4"/>
  <c r="R79" i="4"/>
  <c r="M80" i="4"/>
  <c r="H81" i="4"/>
  <c r="N81" i="4"/>
  <c r="I82" i="4"/>
  <c r="O82" i="4"/>
  <c r="J83" i="4"/>
  <c r="P83" i="4"/>
  <c r="K84" i="4"/>
  <c r="Q84" i="4"/>
  <c r="L85" i="4"/>
  <c r="R85" i="4"/>
  <c r="M86" i="4"/>
  <c r="H87" i="4"/>
  <c r="N87" i="4"/>
  <c r="I88" i="4"/>
  <c r="O88" i="4"/>
  <c r="J89" i="4"/>
  <c r="P89" i="4"/>
  <c r="K90" i="4"/>
  <c r="Q90" i="4"/>
  <c r="L91" i="4"/>
  <c r="R91" i="4"/>
  <c r="M92" i="4"/>
  <c r="H93" i="4"/>
  <c r="N93" i="4"/>
  <c r="I94" i="4"/>
  <c r="O94" i="4"/>
  <c r="J95" i="4"/>
  <c r="P95" i="4"/>
  <c r="K96" i="4"/>
  <c r="Q96" i="4"/>
  <c r="L97" i="4"/>
  <c r="R97" i="4"/>
  <c r="M98" i="4"/>
  <c r="H99" i="4"/>
  <c r="N99" i="4"/>
  <c r="I100" i="4"/>
  <c r="O100" i="4"/>
  <c r="K5" i="4"/>
  <c r="M7" i="4"/>
  <c r="O9" i="4"/>
  <c r="Q11" i="4"/>
  <c r="H14" i="4"/>
  <c r="J16" i="4"/>
  <c r="L18" i="4"/>
  <c r="N20" i="4"/>
  <c r="P22" i="4"/>
  <c r="R24" i="4"/>
  <c r="I27" i="4"/>
  <c r="K29" i="4"/>
  <c r="P30" i="4"/>
  <c r="Q31" i="4"/>
  <c r="I33" i="4"/>
  <c r="J34" i="4"/>
  <c r="O35" i="4"/>
  <c r="P36" i="4"/>
  <c r="H38" i="4"/>
  <c r="I39" i="4"/>
  <c r="N40" i="4"/>
  <c r="O41" i="4"/>
  <c r="R42" i="4"/>
  <c r="H44" i="4"/>
  <c r="L45" i="4"/>
  <c r="J46" i="4"/>
  <c r="K47" i="4"/>
  <c r="J48" i="4"/>
  <c r="K49" i="4"/>
  <c r="J50" i="4"/>
  <c r="I51" i="4"/>
  <c r="Q51" i="4"/>
  <c r="P52" i="4"/>
  <c r="M53" i="4"/>
  <c r="L54" i="4"/>
  <c r="I55" i="4"/>
  <c r="H56" i="4"/>
  <c r="P56" i="4"/>
  <c r="O57" i="4"/>
  <c r="L58" i="4"/>
  <c r="K59" i="4"/>
  <c r="H60" i="4"/>
  <c r="R60" i="4"/>
  <c r="O61" i="4"/>
  <c r="N62" i="4"/>
  <c r="K63" i="4"/>
  <c r="J64" i="4"/>
  <c r="R64" i="4"/>
  <c r="Q65" i="4"/>
  <c r="N66" i="4"/>
  <c r="M67" i="4"/>
  <c r="J68" i="4"/>
  <c r="I69" i="4"/>
  <c r="O69" i="4"/>
  <c r="J70" i="4"/>
  <c r="P70" i="4"/>
  <c r="K71" i="4"/>
  <c r="Q71" i="4"/>
  <c r="L72" i="4"/>
  <c r="R72" i="4"/>
  <c r="M73" i="4"/>
  <c r="H74" i="4"/>
  <c r="N74" i="4"/>
  <c r="I75" i="4"/>
  <c r="O75" i="4"/>
  <c r="J76" i="4"/>
  <c r="P76" i="4"/>
  <c r="K77" i="4"/>
  <c r="Q77" i="4"/>
  <c r="L78" i="4"/>
  <c r="R78" i="4"/>
  <c r="M79" i="4"/>
  <c r="H80" i="4"/>
  <c r="N80" i="4"/>
  <c r="I81" i="4"/>
  <c r="O81" i="4"/>
  <c r="J82" i="4"/>
  <c r="P82" i="4"/>
  <c r="K83" i="4"/>
  <c r="Q83" i="4"/>
  <c r="L84" i="4"/>
  <c r="R84" i="4"/>
  <c r="M85" i="4"/>
  <c r="H86" i="4"/>
  <c r="N86" i="4"/>
  <c r="I87" i="4"/>
  <c r="O87" i="4"/>
  <c r="J88" i="4"/>
  <c r="P88" i="4"/>
  <c r="K89" i="4"/>
  <c r="Q89" i="4"/>
  <c r="L90" i="4"/>
  <c r="R90" i="4"/>
  <c r="M91" i="4"/>
  <c r="H92" i="4"/>
  <c r="N92" i="4"/>
  <c r="I93" i="4"/>
  <c r="O93" i="4"/>
  <c r="J94" i="4"/>
  <c r="P94" i="4"/>
  <c r="K95" i="4"/>
  <c r="Q95" i="4"/>
  <c r="L96" i="4"/>
  <c r="R96" i="4"/>
  <c r="M97" i="4"/>
  <c r="H98" i="4"/>
  <c r="N98" i="4"/>
  <c r="I99" i="4"/>
  <c r="O99" i="4"/>
  <c r="J100" i="4"/>
  <c r="P100" i="4"/>
  <c r="N5" i="4"/>
  <c r="I12" i="4"/>
  <c r="O18" i="4"/>
  <c r="J25" i="4"/>
  <c r="Q30" i="4"/>
  <c r="M34" i="4"/>
  <c r="L37" i="4"/>
  <c r="R39" i="4"/>
  <c r="K42" i="4"/>
  <c r="Q44" i="4"/>
  <c r="P46" i="4"/>
  <c r="P48" i="4"/>
  <c r="O50" i="4"/>
  <c r="K52" i="4"/>
  <c r="R53" i="4"/>
  <c r="N55" i="4"/>
  <c r="J57" i="4"/>
  <c r="Q58" i="4"/>
  <c r="M60" i="4"/>
  <c r="I62" i="4"/>
  <c r="P63" i="4"/>
  <c r="L65" i="4"/>
  <c r="H67" i="4"/>
  <c r="O68" i="4"/>
  <c r="R69" i="4"/>
  <c r="H71" i="4"/>
  <c r="I72" i="4"/>
  <c r="J73" i="4"/>
  <c r="K74" i="4"/>
  <c r="L75" i="4"/>
  <c r="M76" i="4"/>
  <c r="N77" i="4"/>
  <c r="O78" i="4"/>
  <c r="P79" i="4"/>
  <c r="Q80" i="4"/>
  <c r="R81" i="4"/>
  <c r="H83" i="4"/>
  <c r="I84" i="4"/>
  <c r="J85" i="4"/>
  <c r="K86" i="4"/>
  <c r="K87" i="4"/>
  <c r="H88" i="4"/>
  <c r="R88" i="4"/>
  <c r="O89" i="4"/>
  <c r="N90" i="4"/>
  <c r="K91" i="4"/>
  <c r="P7" i="4"/>
  <c r="K14" i="4"/>
  <c r="Q20" i="4"/>
  <c r="L27" i="4"/>
  <c r="R31" i="4"/>
  <c r="P35" i="4"/>
  <c r="L38" i="4"/>
  <c r="P40" i="4"/>
  <c r="K43" i="4"/>
  <c r="N45" i="4"/>
  <c r="N47" i="4"/>
  <c r="M49" i="4"/>
  <c r="K51" i="4"/>
  <c r="R52" i="4"/>
  <c r="N54" i="4"/>
  <c r="J56" i="4"/>
  <c r="Q57" i="4"/>
  <c r="M59" i="4"/>
  <c r="I61" i="4"/>
  <c r="P62" i="4"/>
  <c r="L64" i="4"/>
  <c r="H66" i="4"/>
  <c r="O67" i="4"/>
  <c r="K69" i="4"/>
  <c r="L70" i="4"/>
  <c r="M71" i="4"/>
  <c r="N72" i="4"/>
  <c r="O73" i="4"/>
  <c r="P74" i="4"/>
  <c r="Q75" i="4"/>
  <c r="R76" i="4"/>
  <c r="H78" i="4"/>
  <c r="I79" i="4"/>
  <c r="J80" i="4"/>
  <c r="K81" i="4"/>
  <c r="L82" i="4"/>
  <c r="M83" i="4"/>
  <c r="N84" i="4"/>
  <c r="O85" i="4"/>
  <c r="P86" i="4"/>
  <c r="M87" i="4"/>
  <c r="L88" i="4"/>
  <c r="I89" i="4"/>
  <c r="H90" i="4"/>
  <c r="P90" i="4"/>
  <c r="O91" i="4"/>
  <c r="L92" i="4"/>
  <c r="K93" i="4"/>
  <c r="H94" i="4"/>
  <c r="R94" i="4"/>
  <c r="O95" i="4"/>
  <c r="N96" i="4"/>
  <c r="K97" i="4"/>
  <c r="J98" i="4"/>
  <c r="R98" i="4"/>
  <c r="Q99" i="4"/>
  <c r="N100" i="4"/>
  <c r="K101" i="4"/>
  <c r="Q101" i="4"/>
  <c r="L102" i="4"/>
  <c r="R102" i="4"/>
  <c r="M103" i="4"/>
  <c r="H104" i="4"/>
  <c r="N104" i="4"/>
  <c r="I105" i="4"/>
  <c r="O105" i="4"/>
  <c r="J106" i="4"/>
  <c r="P106" i="4"/>
  <c r="K107" i="4"/>
  <c r="Q107" i="4"/>
  <c r="L108" i="4"/>
  <c r="R108" i="4"/>
  <c r="M109" i="4"/>
  <c r="H110" i="4"/>
  <c r="N110" i="4"/>
  <c r="I111" i="4"/>
  <c r="O111" i="4"/>
  <c r="J112" i="4"/>
  <c r="P112" i="4"/>
  <c r="K113" i="4"/>
  <c r="Q113" i="4"/>
  <c r="L114" i="4"/>
  <c r="R114" i="4"/>
  <c r="M115" i="4"/>
  <c r="H116" i="4"/>
  <c r="N116" i="4"/>
  <c r="Q3" i="4"/>
  <c r="K3" i="4"/>
  <c r="G5" i="4"/>
  <c r="G11" i="4"/>
  <c r="G17" i="4"/>
  <c r="G23" i="4"/>
  <c r="G29" i="4"/>
  <c r="G35" i="4"/>
  <c r="G41" i="4"/>
  <c r="G47" i="4"/>
  <c r="G53" i="4"/>
  <c r="M8" i="4"/>
  <c r="H15" i="4"/>
  <c r="N21" i="4"/>
  <c r="I28" i="4"/>
  <c r="L32" i="4"/>
  <c r="Q35" i="4"/>
  <c r="M38" i="4"/>
  <c r="H41" i="4"/>
  <c r="L43" i="4"/>
  <c r="O45" i="4"/>
  <c r="O47" i="4"/>
  <c r="O49" i="4"/>
  <c r="L51" i="4"/>
  <c r="H53" i="4"/>
  <c r="O54" i="4"/>
  <c r="K56" i="4"/>
  <c r="R57" i="4"/>
  <c r="N59" i="4"/>
  <c r="J61" i="4"/>
  <c r="Q62" i="4"/>
  <c r="M64" i="4"/>
  <c r="I66" i="4"/>
  <c r="P67" i="4"/>
  <c r="L69" i="4"/>
  <c r="M70" i="4"/>
  <c r="N71" i="4"/>
  <c r="O72" i="4"/>
  <c r="P73" i="4"/>
  <c r="Q74" i="4"/>
  <c r="R75" i="4"/>
  <c r="H77" i="4"/>
  <c r="I78" i="4"/>
  <c r="J79" i="4"/>
  <c r="K80" i="4"/>
  <c r="L81" i="4"/>
  <c r="M82" i="4"/>
  <c r="N83" i="4"/>
  <c r="O84" i="4"/>
  <c r="P85" i="4"/>
  <c r="Q86" i="4"/>
  <c r="P87" i="4"/>
  <c r="M88" i="4"/>
  <c r="L89" i="4"/>
  <c r="I90" i="4"/>
  <c r="H91" i="4"/>
  <c r="P91" i="4"/>
  <c r="O92" i="4"/>
  <c r="L93" i="4"/>
  <c r="K94" i="4"/>
  <c r="H95" i="4"/>
  <c r="R95" i="4"/>
  <c r="O96" i="4"/>
  <c r="N97" i="4"/>
  <c r="K98" i="4"/>
  <c r="J99" i="4"/>
  <c r="R99" i="4"/>
  <c r="Q100" i="4"/>
  <c r="L101" i="4"/>
  <c r="R101" i="4"/>
  <c r="M102" i="4"/>
  <c r="H103" i="4"/>
  <c r="N103" i="4"/>
  <c r="I104" i="4"/>
  <c r="O104" i="4"/>
  <c r="J105" i="4"/>
  <c r="P105" i="4"/>
  <c r="K106" i="4"/>
  <c r="Q106" i="4"/>
  <c r="L107" i="4"/>
  <c r="R107" i="4"/>
  <c r="M108" i="4"/>
  <c r="H109" i="4"/>
  <c r="N109" i="4"/>
  <c r="I110" i="4"/>
  <c r="O110" i="4"/>
  <c r="J111" i="4"/>
  <c r="P111" i="4"/>
  <c r="K112" i="4"/>
  <c r="Q112" i="4"/>
  <c r="L113" i="4"/>
  <c r="R113" i="4"/>
  <c r="M114" i="4"/>
  <c r="H115" i="4"/>
  <c r="N115" i="4"/>
  <c r="I116" i="4"/>
  <c r="O116" i="4"/>
  <c r="P3" i="4"/>
  <c r="J3" i="4"/>
  <c r="G6" i="4"/>
  <c r="G12" i="4"/>
  <c r="G18" i="4"/>
  <c r="G24" i="4"/>
  <c r="G30" i="4"/>
  <c r="G36" i="4"/>
  <c r="G42" i="4"/>
  <c r="G48" i="4"/>
  <c r="G54" i="4"/>
  <c r="R9" i="4"/>
  <c r="M16" i="4"/>
  <c r="H23" i="4"/>
  <c r="N29" i="4"/>
  <c r="L33" i="4"/>
  <c r="Q36" i="4"/>
  <c r="L39" i="4"/>
  <c r="P41" i="4"/>
  <c r="K44" i="4"/>
  <c r="L46" i="4"/>
  <c r="K48" i="4"/>
  <c r="K50" i="4"/>
  <c r="R51" i="4"/>
  <c r="N53" i="4"/>
  <c r="J55" i="4"/>
  <c r="Q56" i="4"/>
  <c r="M58" i="4"/>
  <c r="I60" i="4"/>
  <c r="P61" i="4"/>
  <c r="L63" i="4"/>
  <c r="H65" i="4"/>
  <c r="O66" i="4"/>
  <c r="K68" i="4"/>
  <c r="P69" i="4"/>
  <c r="Q70" i="4"/>
  <c r="R71" i="4"/>
  <c r="H73" i="4"/>
  <c r="I74" i="4"/>
  <c r="J75" i="4"/>
  <c r="K76" i="4"/>
  <c r="L77" i="4"/>
  <c r="M78" i="4"/>
  <c r="N79" i="4"/>
  <c r="O80" i="4"/>
  <c r="P81" i="4"/>
  <c r="Q82" i="4"/>
  <c r="R83" i="4"/>
  <c r="H85" i="4"/>
  <c r="I86" i="4"/>
  <c r="R86" i="4"/>
  <c r="Q87" i="4"/>
  <c r="N88" i="4"/>
  <c r="M89" i="4"/>
  <c r="J90" i="4"/>
  <c r="I91" i="4"/>
  <c r="Q91" i="4"/>
  <c r="P92" i="4"/>
  <c r="M93" i="4"/>
  <c r="L94" i="4"/>
  <c r="I95" i="4"/>
  <c r="H96" i="4"/>
  <c r="P96" i="4"/>
  <c r="O97" i="4"/>
  <c r="L98" i="4"/>
  <c r="K99" i="4"/>
  <c r="H100" i="4"/>
  <c r="R100" i="4"/>
  <c r="M101" i="4"/>
  <c r="H102" i="4"/>
  <c r="N102" i="4"/>
  <c r="I103" i="4"/>
  <c r="O103" i="4"/>
  <c r="J104" i="4"/>
  <c r="P104" i="4"/>
  <c r="K105" i="4"/>
  <c r="Q105" i="4"/>
  <c r="L106" i="4"/>
  <c r="R106" i="4"/>
  <c r="M107" i="4"/>
  <c r="H108" i="4"/>
  <c r="N108" i="4"/>
  <c r="I109" i="4"/>
  <c r="O109" i="4"/>
  <c r="J110" i="4"/>
  <c r="P110" i="4"/>
  <c r="K111" i="4"/>
  <c r="Q111" i="4"/>
  <c r="L112" i="4"/>
  <c r="R112" i="4"/>
  <c r="M113" i="4"/>
  <c r="H114" i="4"/>
  <c r="N114" i="4"/>
  <c r="I115" i="4"/>
  <c r="O115" i="4"/>
  <c r="J116" i="4"/>
  <c r="G112" i="4"/>
  <c r="G106" i="4"/>
  <c r="G100" i="4"/>
  <c r="G94" i="4"/>
  <c r="G88" i="4"/>
  <c r="G82" i="4"/>
  <c r="G76" i="4"/>
  <c r="G70" i="4"/>
  <c r="G64" i="4"/>
  <c r="G58" i="4"/>
  <c r="G50" i="4"/>
  <c r="G40" i="4"/>
  <c r="G32" i="4"/>
  <c r="G22" i="4"/>
  <c r="G14" i="4"/>
  <c r="G4" i="4"/>
  <c r="N3" i="4"/>
  <c r="M116" i="4"/>
  <c r="L115" i="4"/>
  <c r="K114" i="4"/>
  <c r="J113" i="4"/>
  <c r="I112" i="4"/>
  <c r="H111" i="4"/>
  <c r="R109" i="4"/>
  <c r="Q108" i="4"/>
  <c r="P107" i="4"/>
  <c r="O106" i="4"/>
  <c r="N105" i="4"/>
  <c r="M104" i="4"/>
  <c r="L103" i="4"/>
  <c r="K102" i="4"/>
  <c r="J101" i="4"/>
  <c r="P99" i="4"/>
  <c r="I98" i="4"/>
  <c r="M96" i="4"/>
  <c r="Q94" i="4"/>
  <c r="J93" i="4"/>
  <c r="N91" i="4"/>
  <c r="H89" i="4"/>
  <c r="O86" i="4"/>
  <c r="L83" i="4"/>
  <c r="I80" i="4"/>
  <c r="Q76" i="4"/>
  <c r="N73" i="4"/>
  <c r="K70" i="4"/>
  <c r="R65" i="4"/>
  <c r="H61" i="4"/>
  <c r="I56" i="4"/>
  <c r="J51" i="4"/>
  <c r="M45" i="4"/>
  <c r="K38" i="4"/>
  <c r="R25" i="4"/>
  <c r="K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6DD471-98EA-486A-BF1E-95177F5F4379}" sourceFile="D:\Privato\Giorgio\Lavoro\Giesse Drive\OneDrive - Delta S.p.A\DELTA\Acquisti e Bdg 2021\Gestione fatturati Soci.xlsx" keepAlive="1" name="Gestione fatturati Soci" type="5" refreshedVersion="7" background="1">
    <dbPr connection="Provider=Microsoft.ACE.OLEDB.12.0;User ID=Admin;Data Source=D:\Privato\Giorgio\Lavoro\Giesse Drive\OneDrive - Delta S.p.A\DELTA\Acquisti e Bdg 2021\Gestione fatturati Soci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bdg mese$'" commandType="3"/>
  </connection>
</connections>
</file>

<file path=xl/sharedStrings.xml><?xml version="1.0" encoding="utf-8"?>
<sst xmlns="http://schemas.openxmlformats.org/spreadsheetml/2006/main" count="320" uniqueCount="140">
  <si>
    <t>Socio</t>
  </si>
  <si>
    <t>Fornitori</t>
  </si>
  <si>
    <t xml:space="preserve">Fatt. Progr.2020 </t>
  </si>
  <si>
    <t xml:space="preserve">Fatt. Progr.2021 </t>
  </si>
  <si>
    <t xml:space="preserve">Δ € Fatt. Progr </t>
  </si>
  <si>
    <t xml:space="preserve">Δ % Fatt. Progr </t>
  </si>
  <si>
    <t>Totale complessivo</t>
  </si>
  <si>
    <t xml:space="preserve">Immergas </t>
  </si>
  <si>
    <t xml:space="preserve">Haier </t>
  </si>
  <si>
    <t>Tiemme Raccorderie</t>
  </si>
  <si>
    <t xml:space="preserve">Galassia </t>
  </si>
  <si>
    <t xml:space="preserve">Rainbox </t>
  </si>
  <si>
    <t xml:space="preserve">Novellini </t>
  </si>
  <si>
    <t>Albatros</t>
  </si>
  <si>
    <t>Dab Pumps</t>
  </si>
  <si>
    <t xml:space="preserve">Global </t>
  </si>
  <si>
    <t>Arblu</t>
  </si>
  <si>
    <t>Geberit</t>
  </si>
  <si>
    <t>Mut Meccanica Tovo</t>
  </si>
  <si>
    <t>Galletti</t>
  </si>
  <si>
    <t>Euroacque</t>
  </si>
  <si>
    <t xml:space="preserve">Omp Tea </t>
  </si>
  <si>
    <t xml:space="preserve">GBD </t>
  </si>
  <si>
    <t xml:space="preserve">First Corporation </t>
  </si>
  <si>
    <t>General d'aspirazione</t>
  </si>
  <si>
    <t>Ferrari Attrezzature</t>
  </si>
  <si>
    <t>Neoperl</t>
  </si>
  <si>
    <t>Rizzo Aquae</t>
  </si>
  <si>
    <t xml:space="preserve">Ardeco </t>
  </si>
  <si>
    <t>Caleffi</t>
  </si>
  <si>
    <t xml:space="preserve">Thermomat Saniline </t>
  </si>
  <si>
    <t xml:space="preserve">L'isolante K-Flex </t>
  </si>
  <si>
    <t xml:space="preserve">Effebi </t>
  </si>
  <si>
    <t>Paini</t>
  </si>
  <si>
    <t>Eurocornici</t>
  </si>
  <si>
    <t>System Group (Rototec)</t>
  </si>
  <si>
    <t>Farg</t>
  </si>
  <si>
    <t>Bmeters</t>
  </si>
  <si>
    <t xml:space="preserve">Raccorderie Metalliche  </t>
  </si>
  <si>
    <t>Bwt/Cillichemie</t>
  </si>
  <si>
    <t>Sabiana</t>
  </si>
  <si>
    <t>Ferroli</t>
  </si>
  <si>
    <t>BT-Flex</t>
  </si>
  <si>
    <t>Fima Carlo Frattini</t>
  </si>
  <si>
    <t>Cuprumfoma</t>
  </si>
  <si>
    <t>Fimi</t>
  </si>
  <si>
    <t xml:space="preserve">Olimpia Splendid </t>
  </si>
  <si>
    <t xml:space="preserve">Ercos </t>
  </si>
  <si>
    <t>Planus</t>
  </si>
  <si>
    <t>Fluidmaster</t>
  </si>
  <si>
    <t>Rems</t>
  </si>
  <si>
    <t>Fondital</t>
  </si>
  <si>
    <t>Royo</t>
  </si>
  <si>
    <t xml:space="preserve">Ariston </t>
  </si>
  <si>
    <t>Silmet</t>
  </si>
  <si>
    <t>Camon</t>
  </si>
  <si>
    <t>System Group (Sab)</t>
  </si>
  <si>
    <t>Tecnosystemi</t>
  </si>
  <si>
    <t>Unidelta</t>
  </si>
  <si>
    <t xml:space="preserve">Carlo Nobili </t>
  </si>
  <si>
    <t>LG</t>
  </si>
  <si>
    <t>Carrier</t>
  </si>
  <si>
    <t>Megius</t>
  </si>
  <si>
    <t xml:space="preserve">Cordivari </t>
  </si>
  <si>
    <t>Negrari</t>
  </si>
  <si>
    <t xml:space="preserve">General Fittings </t>
  </si>
  <si>
    <t>Arredamenti Montegrappa</t>
  </si>
  <si>
    <t>Giacomini</t>
  </si>
  <si>
    <t>Ebara</t>
  </si>
  <si>
    <t>Giuseppe Tirinnanzi</t>
  </si>
  <si>
    <t>Panasonic</t>
  </si>
  <si>
    <t>Bosch</t>
  </si>
  <si>
    <t>Polieco</t>
  </si>
  <si>
    <t>Grantour</t>
  </si>
  <si>
    <t>Atusa</t>
  </si>
  <si>
    <t>Griffon - Bostik</t>
  </si>
  <si>
    <t>River</t>
  </si>
  <si>
    <t>Grohe</t>
  </si>
  <si>
    <t>RM Manfredi</t>
  </si>
  <si>
    <t>Gruppo Salteco</t>
  </si>
  <si>
    <t xml:space="preserve">Rubinetterie Bresciane </t>
  </si>
  <si>
    <t>Samsung</t>
  </si>
  <si>
    <t xml:space="preserve">Va-Albertoni </t>
  </si>
  <si>
    <t>System Group (Italiana Corrugati)</t>
  </si>
  <si>
    <t>Valsir</t>
  </si>
  <si>
    <t>System Group (Sa.Mi. Plastic)</t>
  </si>
  <si>
    <t>Vortice</t>
  </si>
  <si>
    <t>TECNOCONTROL</t>
  </si>
  <si>
    <t>Wilo</t>
  </si>
  <si>
    <t xml:space="preserve">Tenaris Dalmine </t>
  </si>
  <si>
    <t>Italkero</t>
  </si>
  <si>
    <t xml:space="preserve">Bernasconi </t>
  </si>
  <si>
    <t>Itap</t>
  </si>
  <si>
    <t>Enolgas</t>
  </si>
  <si>
    <t>Kinedo</t>
  </si>
  <si>
    <t>Varem</t>
  </si>
  <si>
    <t>Ideal Standard</t>
  </si>
  <si>
    <t xml:space="preserve">Wavin </t>
  </si>
  <si>
    <t>Beza</t>
  </si>
  <si>
    <t xml:space="preserve">Bossini </t>
  </si>
  <si>
    <t>Isoclima</t>
  </si>
  <si>
    <t xml:space="preserve">Ibp Banninger </t>
  </si>
  <si>
    <t xml:space="preserve">GEN 21 </t>
  </si>
  <si>
    <t xml:space="preserve">FEB 21 </t>
  </si>
  <si>
    <t xml:space="preserve">MAR 21 </t>
  </si>
  <si>
    <t xml:space="preserve">APR 21 </t>
  </si>
  <si>
    <t xml:space="preserve">MAG 21 </t>
  </si>
  <si>
    <t>ANDAMENTO MENSILE 2021</t>
  </si>
  <si>
    <t xml:space="preserve">GIU 21 </t>
  </si>
  <si>
    <t xml:space="preserve">LUG 21 </t>
  </si>
  <si>
    <t xml:space="preserve">AGO 21 </t>
  </si>
  <si>
    <t xml:space="preserve">SET 21 </t>
  </si>
  <si>
    <t xml:space="preserve">OTT 21 </t>
  </si>
  <si>
    <t xml:space="preserve">NOV 21 </t>
  </si>
  <si>
    <t xml:space="preserve">DIC 21 </t>
  </si>
  <si>
    <t>Arbi Arredobagno</t>
  </si>
  <si>
    <t>Xylem</t>
  </si>
  <si>
    <t>GIU 21</t>
  </si>
  <si>
    <t xml:space="preserve">Ferrari </t>
  </si>
  <si>
    <t>ANDAMENTO PROGRESSIVO OTTOBRE 2021</t>
  </si>
  <si>
    <t>STAGIONALITA' ANNUALE DEGLI ACQUISTI</t>
  </si>
  <si>
    <t>FORNITORE</t>
  </si>
  <si>
    <t>BUDGET ANNUALE DEGLI ACQUISTI</t>
  </si>
  <si>
    <t>BUDGET 2022</t>
  </si>
  <si>
    <t>BUDGET MENSILE DEGLI ACQUISTI</t>
  </si>
  <si>
    <t>GEN 22</t>
  </si>
  <si>
    <t>FEB 22</t>
  </si>
  <si>
    <t>MAR 22</t>
  </si>
  <si>
    <t>APR 22</t>
  </si>
  <si>
    <t>MAG 22</t>
  </si>
  <si>
    <t>GIU 22</t>
  </si>
  <si>
    <t>LUG 22</t>
  </si>
  <si>
    <t>AGO 22</t>
  </si>
  <si>
    <t>SET 22</t>
  </si>
  <si>
    <t>OTT 22</t>
  </si>
  <si>
    <t>NOV 22</t>
  </si>
  <si>
    <t>DIC 22</t>
  </si>
  <si>
    <t>VEMIT PUNTO CLIMA Srl</t>
  </si>
  <si>
    <t>Ferrari</t>
  </si>
  <si>
    <t>KINEDO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</si>
</sst>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_-* #,##0.00\ [$€-410]_-;\-* #,##0.00\ [$€-410]_-;_-* &quot;-&quot;??\ [$€-410]_-;_-@_-"/>
    <numFmt numFmtId="165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4" fontId="0" fillId="2" borderId="0" xfId="1" applyNumberFormat="1" applyFont="1" applyFill="1"/>
    <xf numFmtId="10" fontId="0" fillId="2" borderId="0" xfId="1" applyNumberFormat="1" applyFont="1" applyFill="1"/>
    <xf numFmtId="164" fontId="0" fillId="0" borderId="0" xfId="0" applyNumberFormat="1"/>
    <xf numFmtId="10" fontId="0" fillId="0" borderId="0" xfId="0" applyNumberFormat="1"/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0" fontId="0" fillId="0" borderId="0" xfId="1" applyNumberFormat="1" applyFont="1"/>
    <xf numFmtId="0" fontId="0" fillId="5" borderId="2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0" fillId="2" borderId="5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6" xfId="0" applyFont="1" applyFill="1" applyBorder="1"/>
    <xf numFmtId="164" fontId="0" fillId="5" borderId="7" xfId="0" applyNumberFormat="1" applyFont="1" applyFill="1" applyBorder="1"/>
    <xf numFmtId="0" fontId="0" fillId="0" borderId="6" xfId="0" applyFont="1" applyBorder="1"/>
    <xf numFmtId="164" fontId="0" fillId="0" borderId="7" xfId="0" applyNumberFormat="1" applyFont="1" applyBorder="1"/>
    <xf numFmtId="164" fontId="0" fillId="5" borderId="3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150"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  <alignment vertical="center"/>
    </dxf>
    <dxf>
      <numFmt numFmtId="164" formatCode="_-* #,##0.00\ [$€-410]_-;\-* #,##0.00\ [$€-410]_-;_-* &quot;-&quot;??\ [$€-410]_-;_-@_-"/>
    </dxf>
    <dxf>
      <numFmt numFmtId="34" formatCode="_-&quot;€&quot;\ * #,##0.00_-;\-&quot;€&quot;\ * #,##0.00_-;_-&quot;€&quot;\ * &quot;-&quot;??_-;_-@_-"/>
    </dxf>
    <dxf>
      <numFmt numFmtId="14" formatCode="0.00%"/>
    </dxf>
    <dxf>
      <numFmt numFmtId="14" formatCode="0.00%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 vertical="center" wrapText="1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vertical="center"/>
    </dxf>
    <dxf>
      <alignment vertical="center"/>
    </dxf>
    <dxf>
      <alignment vertical="center"/>
    </dxf>
    <dxf>
      <numFmt numFmtId="164" formatCode="_-* #,##0.00\ [$€-410]_-;\-* #,##0.00\ [$€-410]_-;_-* &quot;-&quot;??\ [$€-410]_-;_-@_-"/>
      <alignment vertical="center"/>
    </dxf>
    <dxf>
      <numFmt numFmtId="164" formatCode="_-* #,##0.00\ [$€-410]_-;\-* #,##0.00\ [$€-410]_-;_-* &quot;-&quot;??\ [$€-410]_-;_-@_-"/>
    </dxf>
    <dxf>
      <numFmt numFmtId="34" formatCode="_-&quot;€&quot;\ * #,##0.00_-;\-&quot;€&quot;\ * #,##0.00_-;_-&quot;€&quot;\ * &quot;-&quot;??_-;_-@_-"/>
    </dxf>
    <dxf>
      <numFmt numFmtId="14" formatCode="0.00%"/>
    </dxf>
    <dxf>
      <numFmt numFmtId="14" formatCode="0.00%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 vertical="center" wrapText="1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alignment horizontal="center" vertical="center" wrapText="1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34" formatCode="_-&quot;€&quot;\ * #,##0.00_-;\-&quot;€&quot;\ * #,##0.00_-;_-&quot;€&quot;\ * &quot;-&quot;??_-;_-@_-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28739090540511"/>
          <c:y val="4.2822377865030119E-2"/>
          <c:w val="0.88571260909459493"/>
          <c:h val="0.81012796748809812"/>
        </c:manualLayout>
      </c:layout>
      <c:lineChart>
        <c:grouping val="stacked"/>
        <c:varyColors val="0"/>
        <c:ser>
          <c:idx val="0"/>
          <c:order val="0"/>
          <c:tx>
            <c:v>Fatturati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Fatturati!$AA$5:$AL$5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GIU 21 </c:v>
                </c:pt>
                <c:pt idx="6">
                  <c:v>LUG 21 </c:v>
                </c:pt>
                <c:pt idx="7">
                  <c:v>AGO 21 </c:v>
                </c:pt>
                <c:pt idx="8">
                  <c:v>SET 21 </c:v>
                </c:pt>
                <c:pt idx="9">
                  <c:v>OTT 21 </c:v>
                </c:pt>
                <c:pt idx="10">
                  <c:v>NOV 21 </c:v>
                </c:pt>
                <c:pt idx="11">
                  <c:v>DIC 21 </c:v>
                </c:pt>
              </c:strCache>
            </c:strRef>
          </c:cat>
          <c:val>
            <c:numRef>
              <c:f>Fatturati!$AA$6:$AL$6</c:f>
              <c:numCache>
                <c:formatCode>_-* #,##0.00\ [$€-410]_-;\-* #,##0.00\ [$€-410]_-;_-* "-"??\ [$€-410]_-;_-@_-</c:formatCode>
                <c:ptCount val="12"/>
                <c:pt idx="0">
                  <c:v>367390.44000000006</c:v>
                </c:pt>
                <c:pt idx="1">
                  <c:v>567147.22999999986</c:v>
                </c:pt>
                <c:pt idx="2">
                  <c:v>358694.8600000001</c:v>
                </c:pt>
                <c:pt idx="3">
                  <c:v>626988.50000000023</c:v>
                </c:pt>
                <c:pt idx="4">
                  <c:v>416675.29999999987</c:v>
                </c:pt>
                <c:pt idx="5">
                  <c:v>533706.55999999982</c:v>
                </c:pt>
                <c:pt idx="6">
                  <c:v>575379.31000000006</c:v>
                </c:pt>
                <c:pt idx="7">
                  <c:v>120514.22129999998</c:v>
                </c:pt>
                <c:pt idx="8">
                  <c:v>513250.28999999963</c:v>
                </c:pt>
                <c:pt idx="9">
                  <c:v>674738.02870000014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9-41EA-9F6D-AE17CA14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591"/>
        <c:axId val="38302927"/>
      </c:lineChart>
      <c:catAx>
        <c:axId val="3830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2927"/>
        <c:crosses val="autoZero"/>
        <c:auto val="1"/>
        <c:lblAlgn val="ctr"/>
        <c:lblOffset val="100"/>
        <c:noMultiLvlLbl val="0"/>
      </c:catAx>
      <c:valAx>
        <c:axId val="38302927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459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STAGIONALITA' ANNUALE DEGLI ACQUISTI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Stagionalità!$R$5:$AC$5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 GIU 21 </c:v>
                </c:pt>
                <c:pt idx="6">
                  <c:v> LUG 21  </c:v>
                </c:pt>
                <c:pt idx="7">
                  <c:v> AGO 21  </c:v>
                </c:pt>
                <c:pt idx="8">
                  <c:v> SET 21  </c:v>
                </c:pt>
                <c:pt idx="9">
                  <c:v> OTT 21  </c:v>
                </c:pt>
                <c:pt idx="10">
                  <c:v> NOV 21  </c:v>
                </c:pt>
                <c:pt idx="11">
                  <c:v> DIC 21  </c:v>
                </c:pt>
              </c:strCache>
            </c:strRef>
          </c:cat>
          <c:val>
            <c:numRef>
              <c:f>Stagionalità!$R$6:$AC$6</c:f>
              <c:numCache>
                <c:formatCode>0.00%</c:formatCode>
                <c:ptCount val="12"/>
                <c:pt idx="0">
                  <c:v>7.7272398606962417E-2</c:v>
                </c:pt>
                <c:pt idx="1">
                  <c:v>0.11928679152727702</c:v>
                </c:pt>
                <c:pt idx="2">
                  <c:v>7.5443476972859122E-2</c:v>
                </c:pt>
                <c:pt idx="3">
                  <c:v>0.1318730702246402</c:v>
                </c:pt>
                <c:pt idx="4">
                  <c:v>8.7638371513629021E-2</c:v>
                </c:pt>
                <c:pt idx="5">
                  <c:v>0.11225329119470469</c:v>
                </c:pt>
                <c:pt idx="6">
                  <c:v>0.12101822625683725</c:v>
                </c:pt>
                <c:pt idx="7">
                  <c:v>2.534748303766771E-2</c:v>
                </c:pt>
                <c:pt idx="8">
                  <c:v>0.1079507702868344</c:v>
                </c:pt>
                <c:pt idx="9">
                  <c:v>0.14191612037858808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4-4B70-A1D1-46F1377430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97386735"/>
        <c:axId val="1397384239"/>
      </c:barChart>
      <c:catAx>
        <c:axId val="13973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7384239"/>
        <c:crosses val="autoZero"/>
        <c:auto val="1"/>
        <c:lblAlgn val="ctr"/>
        <c:lblOffset val="100"/>
        <c:noMultiLvlLbl val="0"/>
      </c:catAx>
      <c:valAx>
        <c:axId val="13973842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9738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385761</xdr:rowOff>
    </xdr:from>
    <xdr:to>
      <xdr:col>38</xdr:col>
      <xdr:colOff>190500</xdr:colOff>
      <xdr:row>19</xdr:row>
      <xdr:rowOff>133349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A944C2-9A51-4FF8-9F4E-B21FE73A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3</xdr:row>
      <xdr:rowOff>338136</xdr:rowOff>
    </xdr:from>
    <xdr:to>
      <xdr:col>29</xdr:col>
      <xdr:colOff>590549</xdr:colOff>
      <xdr:row>25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84E7C2-C1A3-41E4-8B95-1B10BF37D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19.527357754632" createdVersion="7" refreshedVersion="7" minRefreshableVersion="3" recordCount="2156" xr:uid="{C654E5BD-5FE9-4A57-8B59-FED4A9FB65D7}">
  <cacheSource type="worksheet">
    <worksheetSource ref="A1:AC2157" sheet="bdg mese" r:id="rId2"/>
  </cacheSource>
  <cacheFields count="38">
    <cacheField name="Fornitori" numFmtId="0">
      <sharedItems count="100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  <s v="Ferrari" u="1"/>
        <s v="TOTALI" u="1"/>
      </sharedItems>
    </cacheField>
    <cacheField name="Socio" numFmtId="0">
      <sharedItems containsBlank="1" count="23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  <m u="1"/>
      </sharedItems>
    </cacheField>
    <cacheField name="Fatt. Progr.2020" numFmtId="165">
      <sharedItems containsSemiMixedTypes="0" containsString="0" containsNumber="1" minValue="-455.11999999999932" maxValue="643282"/>
    </cacheField>
    <cacheField name="Fatt. Progr.2021" numFmtId="165">
      <sharedItems containsSemiMixedTypes="0" containsString="0" containsNumber="1" minValue="-780" maxValue="1437482.7799999998"/>
    </cacheField>
    <cacheField name="Fatt. 31/12/20" numFmtId="0">
      <sharedItems containsNonDate="0" containsString="0" containsBlank="1"/>
    </cacheField>
    <cacheField name="GEN 20" numFmtId="0">
      <sharedItems containsString="0" containsBlank="1" containsNumber="1" minValue="-3323.23" maxValue="86065.88"/>
    </cacheField>
    <cacheField name="GEN 21" numFmtId="0">
      <sharedItems containsString="0" containsBlank="1" containsNumber="1" minValue="-1138" maxValue="126530.44"/>
    </cacheField>
    <cacheField name="FEB 20" numFmtId="0">
      <sharedItems containsString="0" containsBlank="1" containsNumber="1" minValue="-1438" maxValue="159411"/>
    </cacheField>
    <cacheField name="FEB 21" numFmtId="0">
      <sharedItems containsString="0" containsBlank="1" containsNumber="1" minValue="-2333.0200000000004" maxValue="174874.97"/>
    </cacheField>
    <cacheField name="MAR 20" numFmtId="0">
      <sharedItems containsString="0" containsBlank="1" containsNumber="1" minValue="-8179.1100000000151" maxValue="118586.565"/>
    </cacheField>
    <cacheField name="MAR 21" numFmtId="0">
      <sharedItems containsString="0" containsBlank="1" containsNumber="1" minValue="-5075.0500000000011" maxValue="147749"/>
    </cacheField>
    <cacheField name="APR 20" numFmtId="0">
      <sharedItems containsString="0" containsBlank="1" containsNumber="1" minValue="-8733" maxValue="46114.49000000002"/>
    </cacheField>
    <cacheField name="APR 21" numFmtId="0">
      <sharedItems containsString="0" containsBlank="1" containsNumber="1" minValue="-1178.54" maxValue="171964.43000000005"/>
    </cacheField>
    <cacheField name="MAG 20" numFmtId="0">
      <sharedItems containsString="0" containsBlank="1" containsNumber="1" minValue="-4290.9700000000012" maxValue="138985.37"/>
    </cacheField>
    <cacheField name="MAG 21" numFmtId="0">
      <sharedItems containsString="0" containsBlank="1" containsNumber="1" minValue="-660" maxValue="128772.14999999997"/>
    </cacheField>
    <cacheField name="GIU 20" numFmtId="0">
      <sharedItems containsString="0" containsBlank="1" containsNumber="1" minValue="-4900.4200000000128" maxValue="95155.049999999872"/>
    </cacheField>
    <cacheField name="GIU 21" numFmtId="0">
      <sharedItems containsString="0" containsBlank="1" containsNumber="1" minValue="-94426.26" maxValue="149355.19999999995"/>
    </cacheField>
    <cacheField name="LUG 20" numFmtId="0">
      <sharedItems containsString="0" containsBlank="1" containsNumber="1" minValue="-1527.579999999999" maxValue="206889.43999999983"/>
    </cacheField>
    <cacheField name="LUG 21" numFmtId="0">
      <sharedItems containsString="0" containsBlank="1" containsNumber="1" minValue="-2744" maxValue="135117.38000000012"/>
    </cacheField>
    <cacheField name="AGO 20" numFmtId="0">
      <sharedItems containsString="0" containsBlank="1" containsNumber="1" minValue="-94319.87999999983" maxValue="116055"/>
    </cacheField>
    <cacheField name="AGO 21" numFmtId="0">
      <sharedItems containsString="0" containsBlank="1" containsNumber="1" minValue="-2231" maxValue="74280.320000000182"/>
    </cacheField>
    <cacheField name="SET 20" numFmtId="0">
      <sharedItems containsString="0" containsBlank="1" containsNumber="1" minValue="-7948.4900000000007" maxValue="115901.74999999994"/>
    </cacheField>
    <cacheField name="SET 21" numFmtId="165">
      <sharedItems containsSemiMixedTypes="0" containsString="0" containsNumber="1" minValue="-1470.5919999999999" maxValue="172895.96999999962"/>
    </cacheField>
    <cacheField name="OTT 20" numFmtId="165">
      <sharedItems containsSemiMixedTypes="0" containsString="0" containsNumber="1" minValue="-1397.62" maxValue="166793"/>
    </cacheField>
    <cacheField name="OTT 21" numFmtId="0">
      <sharedItems containsString="0" containsBlank="1" containsNumber="1" minValue="-22686.340000000026" maxValue="338104.48000000021"/>
    </cacheField>
    <cacheField name="NOV 20" numFmtId="0">
      <sharedItems containsNonDate="0" containsString="0" containsBlank="1"/>
    </cacheField>
    <cacheField name="NOV 21" numFmtId="0">
      <sharedItems containsNonDate="0" containsString="0" containsBlank="1"/>
    </cacheField>
    <cacheField name="DIC 20" numFmtId="0">
      <sharedItems containsNonDate="0" containsString="0" containsBlank="1"/>
    </cacheField>
    <cacheField name="DIC 21" numFmtId="0">
      <sharedItems containsNonDate="0" containsString="0" containsBlank="1"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  <cacheField name="Stima premi 2021 €" numFmtId="0" formula="'Fatt. Progr.2021'*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19.52736064815" createdVersion="7" refreshedVersion="7" minRefreshableVersion="3" recordCount="2156" xr:uid="{7709EFEF-F5BB-4F67-9849-762AA30EA1A1}">
  <cacheSource type="worksheet">
    <worksheetSource ref="A1:AD2157" sheet="bdg mese" r:id="rId2"/>
  </cacheSource>
  <cacheFields count="38">
    <cacheField name="Fornitori" numFmtId="0">
      <sharedItems count="98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</sharedItems>
    </cacheField>
    <cacheField name="Socio" numFmtId="0">
      <sharedItems count="22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</sharedItems>
    </cacheField>
    <cacheField name="Fatt. Progr.2020" numFmtId="165">
      <sharedItems containsSemiMixedTypes="0" containsString="0" containsNumber="1" minValue="-455.11999999999932" maxValue="643282"/>
    </cacheField>
    <cacheField name="Fatt. Progr.2021" numFmtId="165">
      <sharedItems containsSemiMixedTypes="0" containsString="0" containsNumber="1" minValue="-780" maxValue="1437482.7799999998"/>
    </cacheField>
    <cacheField name="Fatt. 31/12/20" numFmtId="0">
      <sharedItems containsNonDate="0" containsString="0" containsBlank="1"/>
    </cacheField>
    <cacheField name="GEN 20" numFmtId="0">
      <sharedItems containsString="0" containsBlank="1" containsNumber="1" minValue="-3323.23" maxValue="86065.88"/>
    </cacheField>
    <cacheField name="GEN 21" numFmtId="0">
      <sharedItems containsString="0" containsBlank="1" containsNumber="1" minValue="-1138" maxValue="126530.44"/>
    </cacheField>
    <cacheField name="FEB 20" numFmtId="0">
      <sharedItems containsString="0" containsBlank="1" containsNumber="1" minValue="-1438" maxValue="159411"/>
    </cacheField>
    <cacheField name="FEB 21" numFmtId="0">
      <sharedItems containsString="0" containsBlank="1" containsNumber="1" minValue="-2333.0200000000004" maxValue="174874.97"/>
    </cacheField>
    <cacheField name="MAR 20" numFmtId="0">
      <sharedItems containsString="0" containsBlank="1" containsNumber="1" minValue="-8179.1100000000151" maxValue="118586.565"/>
    </cacheField>
    <cacheField name="MAR 21" numFmtId="0">
      <sharedItems containsString="0" containsBlank="1" containsNumber="1" minValue="-5075.0500000000011" maxValue="147749"/>
    </cacheField>
    <cacheField name="APR 20" numFmtId="0">
      <sharedItems containsString="0" containsBlank="1" containsNumber="1" minValue="-8733" maxValue="46114.49000000002"/>
    </cacheField>
    <cacheField name="APR 21" numFmtId="0">
      <sharedItems containsString="0" containsBlank="1" containsNumber="1" minValue="-1178.54" maxValue="171964.43000000005"/>
    </cacheField>
    <cacheField name="MAG 20" numFmtId="0">
      <sharedItems containsString="0" containsBlank="1" containsNumber="1" minValue="-4290.9700000000012" maxValue="138985.37"/>
    </cacheField>
    <cacheField name="MAG 21" numFmtId="0">
      <sharedItems containsString="0" containsBlank="1" containsNumber="1" minValue="-660" maxValue="128772.14999999997"/>
    </cacheField>
    <cacheField name="GIU 20" numFmtId="0">
      <sharedItems containsString="0" containsBlank="1" containsNumber="1" minValue="-4900.4200000000128" maxValue="95155.049999999872"/>
    </cacheField>
    <cacheField name="GIU 21" numFmtId="0">
      <sharedItems containsString="0" containsBlank="1" containsNumber="1" minValue="-94426.26" maxValue="149355.19999999995"/>
    </cacheField>
    <cacheField name="LUG 20" numFmtId="0">
      <sharedItems containsString="0" containsBlank="1" containsNumber="1" minValue="-1527.579999999999" maxValue="206889.43999999983"/>
    </cacheField>
    <cacheField name="LUG 21" numFmtId="0">
      <sharedItems containsString="0" containsBlank="1" containsNumber="1" minValue="-2744" maxValue="135117.38000000012"/>
    </cacheField>
    <cacheField name="AGO 20" numFmtId="0">
      <sharedItems containsString="0" containsBlank="1" containsNumber="1" minValue="-94319.87999999983" maxValue="116055"/>
    </cacheField>
    <cacheField name="AGO 21" numFmtId="0">
      <sharedItems containsString="0" containsBlank="1" containsNumber="1" minValue="-2231" maxValue="74280.320000000182"/>
    </cacheField>
    <cacheField name="SET 20" numFmtId="0">
      <sharedItems containsString="0" containsBlank="1" containsNumber="1" minValue="-7948.4900000000007" maxValue="115901.74999999994"/>
    </cacheField>
    <cacheField name="SET 21" numFmtId="165">
      <sharedItems containsSemiMixedTypes="0" containsString="0" containsNumber="1" minValue="-1470.5919999999999" maxValue="172895.96999999962"/>
    </cacheField>
    <cacheField name="OTT 20" numFmtId="165">
      <sharedItems containsSemiMixedTypes="0" containsString="0" containsNumber="1" minValue="-1397.62" maxValue="166793"/>
    </cacheField>
    <cacheField name="OTT 21" numFmtId="0">
      <sharedItems containsString="0" containsBlank="1" containsNumber="1" minValue="-22686.340000000026" maxValue="338104.48000000021"/>
    </cacheField>
    <cacheField name="NOV 20" numFmtId="0">
      <sharedItems containsNonDate="0" containsString="0" containsBlank="1"/>
    </cacheField>
    <cacheField name="NOV 21" numFmtId="0">
      <sharedItems containsNonDate="0" containsString="0" containsBlank="1"/>
    </cacheField>
    <cacheField name="DIC 20" numFmtId="0">
      <sharedItems containsNonDate="0" containsString="0" containsBlank="1"/>
    </cacheField>
    <cacheField name="DIC 21" numFmtId="0">
      <sharedItems containsNonDate="0" containsString="0" containsBlank="1"/>
    </cacheField>
    <cacheField name="FAMIGLIA PRODOTTO" numFmtId="0">
      <sharedItems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</cacheFields>
  <extLst>
    <ext xmlns:x14="http://schemas.microsoft.com/office/spreadsheetml/2009/9/main" uri="{725AE2AE-9491-48be-B2B4-4EB974FC3084}">
      <x14:pivotCacheDefinition pivotCacheId="13400156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3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0"/>
    <n v="15675.826086956522"/>
    <n v="8765"/>
    <m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m/>
    <m/>
    <m/>
    <m/>
  </r>
  <r>
    <x v="0"/>
    <x v="1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3"/>
    <n v="5626.478260869565"/>
    <n v="15717"/>
    <m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m/>
    <m/>
    <m/>
    <m/>
  </r>
  <r>
    <x v="0"/>
    <x v="1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1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0"/>
    <x v="2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</r>
  <r>
    <x v="1"/>
    <x v="0"/>
    <n v="13889.826086956522"/>
    <n v="14102.36"/>
    <m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m/>
    <m/>
    <m/>
    <m/>
  </r>
  <r>
    <x v="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"/>
    <n v="68178.608695652176"/>
    <n v="97258.89"/>
    <m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m/>
    <m/>
    <m/>
    <m/>
  </r>
  <r>
    <x v="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6"/>
    <n v="78.478260869565219"/>
    <n v="4163.3599999999997"/>
    <m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m/>
    <m/>
    <m/>
    <m/>
  </r>
  <r>
    <x v="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1"/>
    <n v="0"/>
    <n v="1442.59"/>
    <m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m/>
    <m/>
    <m/>
    <m/>
  </r>
  <r>
    <x v="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3"/>
    <n v="189489.47826086957"/>
    <n v="282094.69"/>
    <m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m/>
    <m/>
    <m/>
    <m/>
  </r>
  <r>
    <x v="1"/>
    <x v="14"/>
    <n v="7664.4347826086951"/>
    <n v="4876.75"/>
    <m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m/>
    <m/>
    <m/>
    <m/>
  </r>
  <r>
    <x v="1"/>
    <x v="15"/>
    <n v="11.565217391304348"/>
    <n v="0"/>
    <m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m/>
    <m/>
    <m/>
    <m/>
  </r>
  <r>
    <x v="1"/>
    <x v="16"/>
    <n v="77793.434782608689"/>
    <n v="107330.76"/>
    <m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m/>
    <m/>
    <m/>
    <m/>
  </r>
  <r>
    <x v="1"/>
    <x v="17"/>
    <n v="13997.217391304348"/>
    <n v="15700.56"/>
    <m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m/>
    <m/>
    <m/>
    <m/>
  </r>
  <r>
    <x v="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"/>
    <x v="0"/>
    <n v="5190.6900000000005"/>
    <n v="1512.52"/>
    <m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m/>
    <m/>
    <m/>
    <m/>
  </r>
  <r>
    <x v="2"/>
    <x v="1"/>
    <n v="8496.44"/>
    <n v="9324.09"/>
    <m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m/>
    <m/>
    <m/>
    <m/>
  </r>
  <r>
    <x v="2"/>
    <x v="2"/>
    <n v="34803.350999999995"/>
    <n v="51098.74"/>
    <m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m/>
    <m/>
    <m/>
    <m/>
  </r>
  <r>
    <x v="2"/>
    <x v="3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5"/>
    <n v="1967.3700000000001"/>
    <n v="6466.66"/>
    <m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m/>
    <m/>
    <m/>
    <m/>
  </r>
  <r>
    <x v="2"/>
    <x v="6"/>
    <n v="11992.76"/>
    <n v="30715.64"/>
    <m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m/>
    <m/>
    <m/>
    <m/>
  </r>
  <r>
    <x v="2"/>
    <x v="7"/>
    <n v="9707.11"/>
    <n v="9983.18"/>
    <m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m/>
    <m/>
    <m/>
    <m/>
  </r>
  <r>
    <x v="2"/>
    <x v="8"/>
    <n v="1927.93"/>
    <n v="3082.9"/>
    <m/>
    <m/>
    <m/>
    <n v="1142.44"/>
    <n v="0"/>
    <m/>
    <m/>
    <m/>
    <m/>
    <m/>
    <m/>
    <m/>
    <m/>
    <m/>
    <m/>
    <m/>
    <m/>
    <n v="785.49"/>
    <n v="1696.39"/>
    <n v="0"/>
    <n v="1386.51"/>
    <m/>
    <m/>
    <m/>
    <m/>
  </r>
  <r>
    <x v="2"/>
    <x v="9"/>
    <n v="430.85"/>
    <n v="3153.9900000000002"/>
    <m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m/>
    <m/>
    <m/>
    <m/>
  </r>
  <r>
    <x v="2"/>
    <x v="10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1"/>
    <n v="0"/>
    <n v="4648"/>
    <m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m/>
    <m/>
    <m/>
    <m/>
  </r>
  <r>
    <x v="2"/>
    <x v="12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3"/>
    <n v="88632.5"/>
    <n v="147543.22"/>
    <m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m/>
    <m/>
    <m/>
    <m/>
  </r>
  <r>
    <x v="2"/>
    <x v="1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5"/>
    <n v="4629.1499999999996"/>
    <n v="10678.63"/>
    <m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m/>
    <m/>
    <m/>
    <m/>
  </r>
  <r>
    <x v="2"/>
    <x v="16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7"/>
    <n v="750.15"/>
    <n v="0"/>
    <m/>
    <m/>
    <m/>
    <m/>
    <n v="0"/>
    <m/>
    <m/>
    <m/>
    <m/>
    <m/>
    <m/>
    <n v="750.15"/>
    <m/>
    <m/>
    <m/>
    <m/>
    <m/>
    <m/>
    <n v="0"/>
    <n v="0"/>
    <n v="0"/>
    <m/>
    <m/>
    <m/>
    <m/>
  </r>
  <r>
    <x v="2"/>
    <x v="18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19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</r>
  <r>
    <x v="2"/>
    <x v="20"/>
    <n v="9403.07"/>
    <n v="8217.27"/>
    <m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m/>
    <m/>
    <m/>
    <m/>
  </r>
  <r>
    <x v="2"/>
    <x v="21"/>
    <n v="0"/>
    <n v="0"/>
    <m/>
    <m/>
    <m/>
    <m/>
    <n v="0"/>
    <n v="0"/>
    <m/>
    <m/>
    <m/>
    <m/>
    <m/>
    <m/>
    <m/>
    <m/>
    <m/>
    <m/>
    <m/>
    <m/>
    <n v="0"/>
    <n v="0"/>
    <n v="0"/>
    <m/>
    <m/>
    <m/>
    <m/>
  </r>
  <r>
    <x v="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"/>
    <n v="23324.769999999997"/>
    <n v="57431.55"/>
    <m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m/>
    <m/>
    <m/>
    <m/>
  </r>
  <r>
    <x v="3"/>
    <x v="2"/>
    <n v="50993.490000000005"/>
    <n v="69245.47"/>
    <m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m/>
    <m/>
    <m/>
    <m/>
  </r>
  <r>
    <x v="3"/>
    <x v="3"/>
    <n v="27231.899999999998"/>
    <n v="62082.11"/>
    <m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m/>
    <m/>
    <m/>
    <m/>
  </r>
  <r>
    <x v="3"/>
    <x v="4"/>
    <n v="6318.01"/>
    <n v="24633.019999999997"/>
    <m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m/>
    <m/>
    <m/>
    <m/>
  </r>
  <r>
    <x v="3"/>
    <x v="5"/>
    <n v="3992.71"/>
    <n v="3077.92"/>
    <m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m/>
    <m/>
    <m/>
    <m/>
  </r>
  <r>
    <x v="3"/>
    <x v="6"/>
    <n v="2730.36"/>
    <n v="4432.4500000000007"/>
    <m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m/>
    <m/>
    <m/>
    <m/>
  </r>
  <r>
    <x v="3"/>
    <x v="7"/>
    <n v="191.54"/>
    <n v="4653.26"/>
    <m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m/>
    <m/>
    <m/>
    <m/>
  </r>
  <r>
    <x v="3"/>
    <x v="8"/>
    <n v="33626.759999999995"/>
    <n v="39367.100000000006"/>
    <m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m/>
    <m/>
    <m/>
    <m/>
  </r>
  <r>
    <x v="3"/>
    <x v="9"/>
    <n v="77113.94"/>
    <n v="104428.79"/>
    <m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m/>
    <m/>
    <m/>
    <m/>
  </r>
  <r>
    <x v="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1"/>
    <n v="17594.04"/>
    <n v="14928.08"/>
    <m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m/>
    <m/>
    <m/>
    <m/>
  </r>
  <r>
    <x v="3"/>
    <x v="12"/>
    <n v="28069.16"/>
    <n v="68064.39"/>
    <m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m/>
    <m/>
    <m/>
    <m/>
  </r>
  <r>
    <x v="3"/>
    <x v="13"/>
    <n v="128525.53"/>
    <n v="203693.4"/>
    <m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m/>
    <m/>
    <m/>
    <m/>
  </r>
  <r>
    <x v="3"/>
    <x v="14"/>
    <n v="116628.70999999999"/>
    <n v="133245.71"/>
    <m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m/>
    <m/>
    <m/>
    <m/>
  </r>
  <r>
    <x v="3"/>
    <x v="15"/>
    <n v="3663.13"/>
    <n v="4519.42"/>
    <m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m/>
    <m/>
    <m/>
    <m/>
  </r>
  <r>
    <x v="3"/>
    <x v="16"/>
    <n v="507576.36"/>
    <n v="594797.9"/>
    <m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m/>
    <m/>
    <m/>
    <m/>
  </r>
  <r>
    <x v="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"/>
    <x v="19"/>
    <n v="167719.53"/>
    <n v="361016.89"/>
    <m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m/>
    <m/>
    <m/>
    <m/>
  </r>
  <r>
    <x v="3"/>
    <x v="20"/>
    <n v="239177.68999999997"/>
    <n v="580961.53"/>
    <m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m/>
    <m/>
    <m/>
    <m/>
  </r>
  <r>
    <x v="3"/>
    <x v="21"/>
    <n v="111468.11"/>
    <n v="250895.31"/>
    <m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m/>
    <m/>
    <m/>
    <m/>
  </r>
  <r>
    <x v="4"/>
    <x v="0"/>
    <n v="766.91"/>
    <n v="236.54"/>
    <m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m/>
    <m/>
    <m/>
    <m/>
  </r>
  <r>
    <x v="4"/>
    <x v="1"/>
    <n v="307.02"/>
    <n v="147.26"/>
    <m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m/>
    <m/>
    <m/>
    <m/>
  </r>
  <r>
    <x v="4"/>
    <x v="2"/>
    <n v="1329.08"/>
    <n v="1117.8399999999999"/>
    <m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m/>
    <m/>
    <m/>
    <m/>
  </r>
  <r>
    <x v="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4"/>
    <n v="0"/>
    <n v="189.19"/>
    <m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m/>
    <m/>
    <m/>
    <m/>
  </r>
  <r>
    <x v="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0"/>
    <n v="4150.6000000000004"/>
    <n v="5064.67"/>
    <m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m/>
    <m/>
    <m/>
    <m/>
  </r>
  <r>
    <x v="4"/>
    <x v="11"/>
    <n v="1618.96"/>
    <n v="2608.9"/>
    <m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m/>
    <m/>
    <m/>
    <m/>
  </r>
  <r>
    <x v="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3"/>
    <n v="3697.21"/>
    <n v="2548.56"/>
    <m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m/>
    <m/>
    <m/>
    <m/>
  </r>
  <r>
    <x v="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"/>
    <x v="20"/>
    <n v="410.53"/>
    <n v="0"/>
    <m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m/>
    <m/>
    <m/>
    <m/>
  </r>
  <r>
    <x v="4"/>
    <x v="21"/>
    <n v="0"/>
    <n v="1399.29"/>
    <m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2"/>
    <n v="65855.399999999994"/>
    <n v="82102.040000000008"/>
    <m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m/>
    <m/>
    <m/>
    <m/>
  </r>
  <r>
    <x v="5"/>
    <x v="3"/>
    <n v="3882.18"/>
    <n v="3353.97"/>
    <m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m/>
    <m/>
    <m/>
    <m/>
  </r>
  <r>
    <x v="5"/>
    <x v="4"/>
    <n v="83132.58"/>
    <n v="97859.170000000013"/>
    <m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m/>
    <m/>
    <m/>
    <m/>
  </r>
  <r>
    <x v="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7"/>
    <n v="2510.85"/>
    <n v="3306.93"/>
    <m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m/>
    <m/>
    <m/>
    <m/>
  </r>
  <r>
    <x v="5"/>
    <x v="8"/>
    <n v="18358.270000000004"/>
    <n v="7553.69"/>
    <m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m/>
    <m/>
    <m/>
    <m/>
  </r>
  <r>
    <x v="5"/>
    <x v="9"/>
    <n v="1481.33"/>
    <n v="700.73"/>
    <m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m/>
    <m/>
    <m/>
    <m/>
  </r>
  <r>
    <x v="5"/>
    <x v="10"/>
    <n v="9477.659999999998"/>
    <n v="19372.109999999997"/>
    <m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m/>
    <m/>
    <m/>
    <m/>
  </r>
  <r>
    <x v="5"/>
    <x v="11"/>
    <n v="7679.62"/>
    <n v="6648.579999999999"/>
    <m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m/>
    <m/>
    <m/>
    <m/>
  </r>
  <r>
    <x v="5"/>
    <x v="12"/>
    <n v="3937.4399999999991"/>
    <n v="4117.92"/>
    <m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m/>
    <m/>
    <m/>
    <m/>
  </r>
  <r>
    <x v="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4"/>
    <n v="60676.240000000034"/>
    <n v="50980.779999999977"/>
    <m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m/>
    <m/>
    <m/>
    <m/>
  </r>
  <r>
    <x v="5"/>
    <x v="15"/>
    <n v="2521.14"/>
    <n v="10760.06"/>
    <m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m/>
    <m/>
    <m/>
    <m/>
  </r>
  <r>
    <x v="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"/>
    <x v="19"/>
    <n v="19034.269999999997"/>
    <n v="36118.020000000011"/>
    <m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m/>
    <m/>
    <m/>
    <m/>
  </r>
  <r>
    <x v="5"/>
    <x v="20"/>
    <n v="3494.21"/>
    <n v="0"/>
    <m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m/>
    <m/>
    <m/>
    <m/>
  </r>
  <r>
    <x v="5"/>
    <x v="21"/>
    <n v="0"/>
    <n v="1844.8400000000004"/>
    <m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m/>
    <m/>
    <m/>
    <m/>
  </r>
  <r>
    <x v="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2"/>
    <n v="24732.6"/>
    <n v="29878.91"/>
    <m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m/>
    <m/>
    <m/>
    <m/>
  </r>
  <r>
    <x v="6"/>
    <x v="3"/>
    <n v="5542.66"/>
    <n v="7248.32"/>
    <m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m/>
    <m/>
    <m/>
    <m/>
  </r>
  <r>
    <x v="6"/>
    <x v="4"/>
    <n v="7706.13"/>
    <n v="20362.86"/>
    <m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m/>
    <m/>
    <m/>
    <m/>
  </r>
  <r>
    <x v="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7"/>
    <n v="0"/>
    <n v="1939"/>
    <m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m/>
    <m/>
    <m/>
    <m/>
  </r>
  <r>
    <x v="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0"/>
    <n v="2569.23"/>
    <n v="10760.44"/>
    <m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m/>
    <m/>
    <m/>
    <m/>
  </r>
  <r>
    <x v="6"/>
    <x v="11"/>
    <n v="8680.4699999999993"/>
    <n v="14292.28"/>
    <m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m/>
    <m/>
    <m/>
    <m/>
  </r>
  <r>
    <x v="6"/>
    <x v="12"/>
    <n v="4852.57"/>
    <n v="3648.48"/>
    <m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m/>
    <m/>
    <m/>
    <m/>
  </r>
  <r>
    <x v="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4"/>
    <n v="28288.87"/>
    <n v="21638.74"/>
    <m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m/>
    <m/>
    <m/>
    <m/>
  </r>
  <r>
    <x v="6"/>
    <x v="15"/>
    <n v="8120.86"/>
    <n v="6687.16"/>
    <m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m/>
    <m/>
    <m/>
    <m/>
  </r>
  <r>
    <x v="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18"/>
    <n v="7672.54"/>
    <n v="4692.96"/>
    <m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m/>
    <m/>
    <m/>
    <m/>
  </r>
  <r>
    <x v="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"/>
    <x v="20"/>
    <n v="2218.86"/>
    <n v="159.63"/>
    <m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m/>
    <m/>
    <m/>
    <m/>
  </r>
  <r>
    <x v="6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3"/>
    <n v="5411.71"/>
    <n v="2680.69"/>
    <m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m/>
    <m/>
    <m/>
    <m/>
  </r>
  <r>
    <x v="8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5"/>
    <n v="0"/>
    <n v="392"/>
    <m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m/>
    <m/>
    <m/>
    <m/>
  </r>
  <r>
    <x v="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8"/>
    <n v="1856.76"/>
    <n v="2072.58"/>
    <m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m/>
    <m/>
    <m/>
    <m/>
  </r>
  <r>
    <x v="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0"/>
    <n v="2034.39"/>
    <n v="1414.69"/>
    <m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m/>
    <m/>
    <m/>
    <m/>
  </r>
  <r>
    <x v="8"/>
    <x v="11"/>
    <n v="479.08"/>
    <n v="1822.61"/>
    <m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m/>
    <m/>
    <m/>
    <m/>
  </r>
  <r>
    <x v="8"/>
    <x v="12"/>
    <n v="0"/>
    <n v="2056.1999999999998"/>
    <m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m/>
    <m/>
    <m/>
    <m/>
  </r>
  <r>
    <x v="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4"/>
    <n v="4833.67"/>
    <n v="4716.3100000000004"/>
    <m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m/>
    <m/>
    <m/>
    <m/>
  </r>
  <r>
    <x v="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6"/>
    <n v="6272"/>
    <n v="0"/>
    <m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m/>
    <m/>
    <m/>
    <m/>
  </r>
  <r>
    <x v="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"/>
    <x v="21"/>
    <n v="3323.5"/>
    <n v="9223.76"/>
    <m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m/>
    <m/>
    <m/>
    <m/>
  </r>
  <r>
    <x v="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2"/>
    <n v="340021.87999999995"/>
    <n v="896801.42"/>
    <m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m/>
    <m/>
    <m/>
    <m/>
  </r>
  <r>
    <x v="9"/>
    <x v="3"/>
    <n v="7536.3499999999995"/>
    <n v="46018.36"/>
    <m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m/>
    <m/>
    <m/>
    <m/>
  </r>
  <r>
    <x v="9"/>
    <x v="4"/>
    <n v="77988.340000000011"/>
    <n v="194604.86000000002"/>
    <m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m/>
    <m/>
    <m/>
    <m/>
  </r>
  <r>
    <x v="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0"/>
    <n v="0"/>
    <n v="4927.5199999999995"/>
    <m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m/>
    <m/>
    <m/>
    <m/>
  </r>
  <r>
    <x v="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4"/>
    <n v="45753.120000000003"/>
    <n v="49110.319999999992"/>
    <m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m/>
    <m/>
    <m/>
    <m/>
  </r>
  <r>
    <x v="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6"/>
    <n v="30576.620000000003"/>
    <n v="332808.16999999993"/>
    <m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m/>
    <m/>
    <m/>
    <m/>
  </r>
  <r>
    <x v="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18"/>
    <n v="41265.299999999996"/>
    <n v="66362.41"/>
    <m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m/>
    <m/>
    <m/>
    <m/>
  </r>
  <r>
    <x v="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"/>
    <x v="20"/>
    <n v="294988.45"/>
    <n v="1437482.7799999998"/>
    <m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m/>
    <m/>
    <m/>
    <m/>
  </r>
  <r>
    <x v="9"/>
    <x v="21"/>
    <n v="82244.800000000003"/>
    <n v="180290.39"/>
    <m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m/>
    <m/>
    <m/>
    <m/>
  </r>
  <r>
    <x v="1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4"/>
    <n v="3975.59"/>
    <n v="4022.95"/>
    <m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m/>
    <m/>
    <m/>
    <m/>
  </r>
  <r>
    <x v="1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6"/>
    <n v="1701.17"/>
    <n v="7242.84"/>
    <m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m/>
    <m/>
    <m/>
    <m/>
  </r>
  <r>
    <x v="10"/>
    <x v="7"/>
    <n v="2111.9899999999998"/>
    <n v="2536.54"/>
    <m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m/>
    <m/>
    <m/>
    <m/>
  </r>
  <r>
    <x v="10"/>
    <x v="8"/>
    <n v="5557.78"/>
    <n v="6883.73"/>
    <m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m/>
    <m/>
    <m/>
    <m/>
  </r>
  <r>
    <x v="10"/>
    <x v="9"/>
    <n v="578.47"/>
    <n v="127.8"/>
    <m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m/>
    <m/>
    <m/>
    <m/>
  </r>
  <r>
    <x v="10"/>
    <x v="10"/>
    <n v="1151.1500000000001"/>
    <n v="5163.63"/>
    <m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m/>
    <m/>
    <m/>
    <m/>
  </r>
  <r>
    <x v="10"/>
    <x v="11"/>
    <n v="1035.6199999999999"/>
    <n v="1962.48"/>
    <m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m/>
    <m/>
    <m/>
    <m/>
  </r>
  <r>
    <x v="10"/>
    <x v="12"/>
    <n v="320.95"/>
    <n v="3322.1400000000003"/>
    <m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m/>
    <m/>
    <m/>
    <m/>
  </r>
  <r>
    <x v="10"/>
    <x v="13"/>
    <n v="60738.83"/>
    <n v="77237.08"/>
    <m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m/>
    <m/>
    <m/>
    <m/>
  </r>
  <r>
    <x v="10"/>
    <x v="14"/>
    <n v="11888.41"/>
    <n v="8028.67"/>
    <m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m/>
    <m/>
    <m/>
    <m/>
  </r>
  <r>
    <x v="10"/>
    <x v="15"/>
    <n v="9103.24"/>
    <n v="8538.01"/>
    <m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m/>
    <m/>
    <m/>
    <m/>
  </r>
  <r>
    <x v="10"/>
    <x v="16"/>
    <n v="167"/>
    <n v="667.45"/>
    <m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m/>
    <m/>
    <m/>
    <m/>
  </r>
  <r>
    <x v="10"/>
    <x v="17"/>
    <n v="5057.21"/>
    <n v="7760.31"/>
    <m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m/>
    <m/>
    <m/>
    <m/>
  </r>
  <r>
    <x v="10"/>
    <x v="18"/>
    <n v="1481.79"/>
    <n v="0"/>
    <m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m/>
    <m/>
    <m/>
    <m/>
  </r>
  <r>
    <x v="10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0"/>
    <x v="20"/>
    <n v="65.400000000000006"/>
    <n v="171.1"/>
    <m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m/>
    <m/>
    <m/>
    <m/>
  </r>
  <r>
    <x v="10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1"/>
    <x v="0"/>
    <n v="0"/>
    <n v="9578.7900000000009"/>
    <m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m/>
    <m/>
    <m/>
    <m/>
  </r>
  <r>
    <x v="11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1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"/>
    <n v="0"/>
    <n v="934.08"/>
    <m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"/>
    <n v="64433.49"/>
    <n v="85215.59"/>
    <m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m/>
    <m/>
    <m/>
    <m/>
  </r>
  <r>
    <x v="1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4"/>
    <n v="6113.2099999999991"/>
    <n v="1282.6400000000001"/>
    <m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m/>
    <m/>
    <m/>
    <m/>
  </r>
  <r>
    <x v="1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7"/>
    <n v="3449.66"/>
    <n v="1645.17"/>
    <m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m/>
    <m/>
    <m/>
    <m/>
  </r>
  <r>
    <x v="12"/>
    <x v="8"/>
    <n v="9208.9699999999993"/>
    <n v="0"/>
    <m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m/>
    <m/>
    <m/>
    <m/>
  </r>
  <r>
    <x v="1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0"/>
    <n v="2516.37"/>
    <n v="7047.46"/>
    <m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m/>
    <m/>
    <m/>
    <m/>
  </r>
  <r>
    <x v="12"/>
    <x v="11"/>
    <n v="1896.06"/>
    <n v="0"/>
    <m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m/>
    <m/>
    <m/>
    <m/>
  </r>
  <r>
    <x v="12"/>
    <x v="12"/>
    <n v="4044.08"/>
    <n v="3742.92"/>
    <m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3"/>
    <n v="598.4"/>
    <n v="0"/>
    <m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m/>
    <m/>
    <m/>
    <m/>
  </r>
  <r>
    <x v="12"/>
    <x v="14"/>
    <n v="22816.41"/>
    <n v="24566.33"/>
    <m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m/>
    <m/>
    <m/>
    <m/>
  </r>
  <r>
    <x v="1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6"/>
    <n v="6443.96"/>
    <n v="5565.9"/>
    <m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m/>
    <m/>
    <m/>
    <m/>
  </r>
  <r>
    <x v="12"/>
    <x v="17"/>
    <n v="48306.81"/>
    <n v="33008.44"/>
    <m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m/>
    <m/>
    <m/>
    <m/>
  </r>
  <r>
    <x v="1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0"/>
    <n v="1604.12"/>
    <n v="266.57"/>
    <m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m/>
    <m/>
    <m/>
    <m/>
  </r>
  <r>
    <x v="1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2"/>
    <n v="158550.63"/>
    <n v="264517.05"/>
    <m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m/>
    <m/>
    <m/>
    <m/>
  </r>
  <r>
    <x v="13"/>
    <x v="3"/>
    <n v="25929.62"/>
    <n v="45250.36"/>
    <m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m/>
    <m/>
    <m/>
    <m/>
  </r>
  <r>
    <x v="13"/>
    <x v="4"/>
    <n v="76836.600000000006"/>
    <n v="148832.14000000001"/>
    <m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m/>
    <m/>
    <m/>
    <m/>
  </r>
  <r>
    <x v="1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3"/>
    <x v="7"/>
    <n v="95.22"/>
    <n v="3666.31"/>
    <m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m/>
    <m/>
    <m/>
    <m/>
  </r>
  <r>
    <x v="13"/>
    <x v="8"/>
    <n v="6524.37"/>
    <n v="3529.93"/>
    <m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m/>
    <m/>
    <m/>
    <m/>
  </r>
  <r>
    <x v="13"/>
    <x v="9"/>
    <n v="3243.94"/>
    <n v="4092.14"/>
    <m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m/>
    <m/>
    <m/>
    <m/>
  </r>
  <r>
    <x v="13"/>
    <x v="10"/>
    <n v="28348.7"/>
    <n v="48874.19"/>
    <m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m/>
    <m/>
    <m/>
    <m/>
  </r>
  <r>
    <x v="13"/>
    <x v="11"/>
    <n v="13762.74"/>
    <n v="28994.25"/>
    <m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m/>
    <m/>
    <m/>
    <m/>
  </r>
  <r>
    <x v="13"/>
    <x v="12"/>
    <n v="35097.769999999997"/>
    <n v="47122.9"/>
    <m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m/>
    <m/>
    <m/>
    <m/>
  </r>
  <r>
    <x v="13"/>
    <x v="13"/>
    <n v="17171.25"/>
    <n v="40633.449999999997"/>
    <m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m/>
    <m/>
    <m/>
    <m/>
  </r>
  <r>
    <x v="13"/>
    <x v="14"/>
    <n v="121440.33"/>
    <n v="157799.17000000001"/>
    <m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m/>
    <m/>
    <m/>
    <m/>
  </r>
  <r>
    <x v="13"/>
    <x v="15"/>
    <n v="24374.799999999999"/>
    <n v="54756.04"/>
    <m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m/>
    <m/>
    <m/>
    <m/>
  </r>
  <r>
    <x v="13"/>
    <x v="16"/>
    <n v="19294.919999999998"/>
    <n v="35856.29"/>
    <m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m/>
    <m/>
    <m/>
    <m/>
  </r>
  <r>
    <x v="13"/>
    <x v="17"/>
    <n v="4903.55"/>
    <n v="8179.17"/>
    <m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m/>
    <m/>
    <m/>
    <m/>
  </r>
  <r>
    <x v="13"/>
    <x v="18"/>
    <n v="3494.13"/>
    <n v="5786.38"/>
    <m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m/>
    <m/>
    <m/>
    <m/>
  </r>
  <r>
    <x v="13"/>
    <x v="19"/>
    <n v="54454.75"/>
    <n v="108961.96"/>
    <m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m/>
    <m/>
    <m/>
    <m/>
  </r>
  <r>
    <x v="13"/>
    <x v="20"/>
    <n v="100198.39999999999"/>
    <n v="212670.89"/>
    <m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m/>
    <m/>
    <m/>
    <m/>
  </r>
  <r>
    <x v="13"/>
    <x v="21"/>
    <n v="22541.49"/>
    <n v="31102.17"/>
    <m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m/>
    <m/>
    <m/>
    <m/>
  </r>
  <r>
    <x v="1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4"/>
    <x v="21"/>
    <n v="6666.64"/>
    <n v="12241.69"/>
    <m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m/>
    <m/>
    <m/>
    <m/>
  </r>
  <r>
    <x v="1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1"/>
    <n v="1033"/>
    <n v="1517"/>
    <m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m/>
    <m/>
    <m/>
    <m/>
  </r>
  <r>
    <x v="1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6"/>
    <n v="705"/>
    <n v="0"/>
    <m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m/>
    <m/>
    <m/>
    <m/>
  </r>
  <r>
    <x v="1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8"/>
    <n v="3558"/>
    <n v="0"/>
    <m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m/>
    <m/>
    <m/>
    <m/>
  </r>
  <r>
    <x v="15"/>
    <x v="9"/>
    <n v="7434"/>
    <n v="3583"/>
    <m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m/>
    <m/>
    <m/>
    <m/>
  </r>
  <r>
    <x v="15"/>
    <x v="10"/>
    <n v="695"/>
    <n v="0"/>
    <m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11"/>
    <n v="14904"/>
    <n v="20136"/>
    <m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m/>
    <m/>
    <m/>
    <m/>
  </r>
  <r>
    <x v="15"/>
    <x v="12"/>
    <n v="9617"/>
    <n v="18460"/>
    <m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m/>
    <m/>
    <m/>
    <m/>
  </r>
  <r>
    <x v="15"/>
    <x v="13"/>
    <n v="37092"/>
    <n v="30898"/>
    <m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m/>
    <m/>
    <m/>
    <m/>
  </r>
  <r>
    <x v="15"/>
    <x v="14"/>
    <n v="14431"/>
    <n v="1269"/>
    <m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m/>
    <m/>
    <m/>
    <m/>
  </r>
  <r>
    <x v="15"/>
    <x v="15"/>
    <n v="0"/>
    <n v="645"/>
    <m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m/>
    <m/>
    <m/>
    <m/>
  </r>
  <r>
    <x v="15"/>
    <x v="16"/>
    <n v="102637"/>
    <n v="182078"/>
    <m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m/>
    <m/>
    <m/>
    <m/>
  </r>
  <r>
    <x v="15"/>
    <x v="17"/>
    <n v="21908"/>
    <n v="30767"/>
    <m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m/>
    <m/>
    <m/>
    <m/>
  </r>
  <r>
    <x v="15"/>
    <x v="18"/>
    <n v="79204"/>
    <n v="81824"/>
    <m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m/>
    <m/>
    <m/>
    <m/>
  </r>
  <r>
    <x v="1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5"/>
    <x v="20"/>
    <n v="0"/>
    <n v="-660"/>
    <m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m/>
    <m/>
    <m/>
    <m/>
  </r>
  <r>
    <x v="15"/>
    <x v="21"/>
    <n v="105"/>
    <n v="0"/>
    <m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6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4"/>
    <n v="1202"/>
    <n v="1275"/>
    <m/>
    <m/>
    <m/>
    <m/>
    <m/>
    <m/>
    <m/>
    <m/>
    <m/>
    <n v="717"/>
    <n v="243"/>
    <n v="0"/>
    <n v="0"/>
    <n v="0"/>
    <n v="0"/>
    <n v="0"/>
    <n v="0"/>
    <n v="0"/>
    <n v="0"/>
    <n v="485"/>
    <n v="1032"/>
    <m/>
    <m/>
    <m/>
    <m/>
  </r>
  <r>
    <x v="16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3"/>
    <n v="3565"/>
    <n v="56119"/>
    <m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m/>
    <m/>
    <m/>
    <m/>
  </r>
  <r>
    <x v="16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16"/>
    <x v="19"/>
    <n v="12717"/>
    <n v="26030"/>
    <m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m/>
    <m/>
    <m/>
    <m/>
  </r>
  <r>
    <x v="16"/>
    <x v="20"/>
    <n v="23637"/>
    <n v="13634"/>
    <m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m/>
    <m/>
    <m/>
    <m/>
  </r>
  <r>
    <x v="16"/>
    <x v="21"/>
    <n v="25471"/>
    <n v="4576"/>
    <m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m/>
    <m/>
    <m/>
    <m/>
  </r>
  <r>
    <x v="1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1"/>
    <n v="2349.6099999999997"/>
    <n v="1983.81"/>
    <m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m/>
    <m/>
    <m/>
    <m/>
  </r>
  <r>
    <x v="17"/>
    <x v="2"/>
    <n v="9369.119999999999"/>
    <n v="16352.610000000006"/>
    <m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m/>
    <m/>
    <m/>
    <m/>
  </r>
  <r>
    <x v="1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4"/>
    <n v="333289.15999999986"/>
    <n v="402895.05999999994"/>
    <m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m/>
    <m/>
    <m/>
    <m/>
  </r>
  <r>
    <x v="1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6"/>
    <n v="16656.929999999997"/>
    <n v="28246.140000000003"/>
    <m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m/>
    <m/>
    <m/>
    <m/>
  </r>
  <r>
    <x v="17"/>
    <x v="7"/>
    <n v="1095.1299999999999"/>
    <n v="870.36"/>
    <m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m/>
    <m/>
    <m/>
    <m/>
  </r>
  <r>
    <x v="17"/>
    <x v="8"/>
    <n v="23563.310000000012"/>
    <n v="21750.399999999994"/>
    <m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m/>
    <m/>
    <m/>
    <m/>
  </r>
  <r>
    <x v="17"/>
    <x v="9"/>
    <n v="39563.24"/>
    <n v="25441.239999999991"/>
    <m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m/>
    <m/>
    <m/>
    <m/>
  </r>
  <r>
    <x v="17"/>
    <x v="10"/>
    <n v="27146.359999999979"/>
    <n v="35968.980000000003"/>
    <m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m/>
    <m/>
    <m/>
    <m/>
  </r>
  <r>
    <x v="17"/>
    <x v="11"/>
    <n v="8454.85"/>
    <n v="6940.8500000000013"/>
    <m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m/>
    <m/>
    <m/>
    <m/>
  </r>
  <r>
    <x v="17"/>
    <x v="12"/>
    <n v="36037.35"/>
    <n v="81723.660000000018"/>
    <m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m/>
    <m/>
    <m/>
    <m/>
  </r>
  <r>
    <x v="17"/>
    <x v="13"/>
    <n v="51088.409999999989"/>
    <n v="79137.400000000067"/>
    <m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m/>
    <m/>
    <m/>
    <m/>
  </r>
  <r>
    <x v="17"/>
    <x v="14"/>
    <n v="193838.43999999997"/>
    <n v="233318.70999999993"/>
    <m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m/>
    <m/>
    <m/>
    <m/>
  </r>
  <r>
    <x v="17"/>
    <x v="15"/>
    <n v="32709.370000000017"/>
    <n v="32517.560000000009"/>
    <m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m/>
    <m/>
    <m/>
    <m/>
  </r>
  <r>
    <x v="17"/>
    <x v="16"/>
    <n v="207516.4899999999"/>
    <n v="278717.43000000017"/>
    <m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m/>
    <m/>
    <m/>
    <m/>
  </r>
  <r>
    <x v="17"/>
    <x v="17"/>
    <n v="146753.30999999991"/>
    <n v="224136.72000000012"/>
    <m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m/>
    <m/>
    <m/>
    <m/>
  </r>
  <r>
    <x v="1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7"/>
    <x v="19"/>
    <n v="44676.73"/>
    <n v="101537.93000000001"/>
    <m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m/>
    <m/>
    <m/>
    <m/>
  </r>
  <r>
    <x v="17"/>
    <x v="20"/>
    <n v="204349.94999999984"/>
    <n v="211439.89999999979"/>
    <m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m/>
    <m/>
    <m/>
    <m/>
  </r>
  <r>
    <x v="17"/>
    <x v="21"/>
    <n v="62468.539999999994"/>
    <n v="33157.35"/>
    <m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m/>
    <m/>
    <m/>
    <m/>
  </r>
  <r>
    <x v="18"/>
    <x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3"/>
    <n v="11893.6"/>
    <n v="0"/>
    <m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m/>
    <m/>
    <m/>
    <m/>
  </r>
  <r>
    <x v="18"/>
    <x v="4"/>
    <n v="28945.27"/>
    <n v="14593.75"/>
    <m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m/>
    <m/>
    <m/>
    <m/>
  </r>
  <r>
    <x v="18"/>
    <x v="5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6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7"/>
    <n v="3548.65"/>
    <n v="0"/>
    <m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m/>
    <m/>
    <m/>
    <m/>
  </r>
  <r>
    <x v="18"/>
    <x v="8"/>
    <n v="16106.24"/>
    <n v="0"/>
    <m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m/>
    <m/>
    <m/>
    <m/>
  </r>
  <r>
    <x v="18"/>
    <x v="9"/>
    <n v="21370.880000000001"/>
    <n v="18938.439999999999"/>
    <m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m/>
    <m/>
    <m/>
    <m/>
  </r>
  <r>
    <x v="18"/>
    <x v="10"/>
    <n v="16467.63"/>
    <n v="0"/>
    <m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1"/>
    <n v="20760.82"/>
    <n v="0"/>
    <m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m/>
    <m/>
    <m/>
    <m/>
  </r>
  <r>
    <x v="18"/>
    <x v="1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3"/>
    <n v="10336.5"/>
    <n v="16027.7"/>
    <m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m/>
    <m/>
    <m/>
    <m/>
  </r>
  <r>
    <x v="18"/>
    <x v="14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5"/>
    <n v="19990.419999999998"/>
    <n v="0"/>
    <m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m/>
    <m/>
    <m/>
    <m/>
  </r>
  <r>
    <x v="18"/>
    <x v="16"/>
    <n v="13575"/>
    <n v="0"/>
    <m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m/>
    <m/>
    <m/>
    <m/>
  </r>
  <r>
    <x v="18"/>
    <x v="17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8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19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8"/>
    <x v="20"/>
    <n v="90945.53"/>
    <n v="0"/>
    <m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m/>
    <m/>
    <m/>
    <m/>
  </r>
  <r>
    <x v="18"/>
    <x v="21"/>
    <n v="141240.37"/>
    <n v="14798.61"/>
    <m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m/>
    <m/>
    <m/>
    <m/>
  </r>
  <r>
    <x v="19"/>
    <x v="0"/>
    <n v="19970.63"/>
    <n v="10666.82"/>
    <m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m/>
    <m/>
    <m/>
    <m/>
  </r>
  <r>
    <x v="19"/>
    <x v="1"/>
    <n v="0"/>
    <n v="3059"/>
    <m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m/>
    <m/>
    <m/>
    <m/>
  </r>
  <r>
    <x v="1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3"/>
    <n v="1717"/>
    <n v="2561.1"/>
    <m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m/>
    <m/>
    <m/>
    <m/>
  </r>
  <r>
    <x v="19"/>
    <x v="4"/>
    <n v="600654.88999999955"/>
    <n v="554797.17000000004"/>
    <m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m/>
    <m/>
    <m/>
    <m/>
  </r>
  <r>
    <x v="19"/>
    <x v="5"/>
    <n v="2057.29"/>
    <n v="3004.2900000000009"/>
    <m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m/>
    <m/>
    <m/>
    <m/>
  </r>
  <r>
    <x v="1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7"/>
    <n v="22021.420000000009"/>
    <n v="6244.3100000000013"/>
    <m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m/>
    <m/>
    <m/>
    <m/>
  </r>
  <r>
    <x v="1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0"/>
    <n v="53485.74000000002"/>
    <n v="58759.38"/>
    <m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m/>
    <m/>
    <m/>
    <m/>
  </r>
  <r>
    <x v="19"/>
    <x v="11"/>
    <n v="8427.39"/>
    <n v="4827"/>
    <m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m/>
    <m/>
    <m/>
    <m/>
  </r>
  <r>
    <x v="19"/>
    <x v="12"/>
    <n v="4940.3600000000006"/>
    <n v="6956.6399999999994"/>
    <m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m/>
    <m/>
    <m/>
    <m/>
  </r>
  <r>
    <x v="19"/>
    <x v="13"/>
    <n v="7355.1800000000012"/>
    <n v="13452.97"/>
    <m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m/>
    <m/>
    <m/>
    <m/>
  </r>
  <r>
    <x v="19"/>
    <x v="14"/>
    <n v="97954.78"/>
    <n v="104803.42"/>
    <m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m/>
    <m/>
    <m/>
    <m/>
  </r>
  <r>
    <x v="19"/>
    <x v="15"/>
    <n v="2444.9499999999998"/>
    <n v="332.86"/>
    <m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m/>
    <m/>
    <m/>
    <m/>
  </r>
  <r>
    <x v="19"/>
    <x v="16"/>
    <n v="0"/>
    <n v="2199.3000000000002"/>
    <m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m/>
    <m/>
    <m/>
    <m/>
  </r>
  <r>
    <x v="1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8"/>
    <n v="0"/>
    <n v="3507.73"/>
    <m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m/>
    <m/>
    <m/>
    <m/>
  </r>
  <r>
    <x v="19"/>
    <x v="19"/>
    <n v="1900.47"/>
    <n v="11923.179999999998"/>
    <m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m/>
    <m/>
    <m/>
    <m/>
  </r>
  <r>
    <x v="19"/>
    <x v="20"/>
    <n v="13916.030000000002"/>
    <n v="13049.65"/>
    <m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m/>
    <m/>
    <m/>
    <m/>
  </r>
  <r>
    <x v="19"/>
    <x v="21"/>
    <n v="7982.81"/>
    <n v="0"/>
    <m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m/>
    <m/>
    <m/>
    <m/>
  </r>
  <r>
    <x v="2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"/>
    <n v="5399.4"/>
    <n v="4788.3999999999996"/>
    <m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m/>
    <m/>
    <m/>
    <m/>
  </r>
  <r>
    <x v="20"/>
    <x v="2"/>
    <n v="5237.26"/>
    <n v="7375.96"/>
    <m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m/>
    <m/>
    <m/>
    <m/>
  </r>
  <r>
    <x v="2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4"/>
    <n v="15288.92"/>
    <n v="29445.66"/>
    <m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m/>
    <m/>
    <m/>
    <m/>
  </r>
  <r>
    <x v="20"/>
    <x v="5"/>
    <n v="0"/>
    <n v="196.2"/>
    <m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m/>
    <m/>
    <m/>
    <m/>
  </r>
  <r>
    <x v="20"/>
    <x v="6"/>
    <n v="627.80999999999995"/>
    <n v="745.38"/>
    <m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m/>
    <m/>
    <m/>
    <m/>
  </r>
  <r>
    <x v="2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8"/>
    <n v="10133.129999999999"/>
    <n v="4542.93"/>
    <m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m/>
    <m/>
    <m/>
    <m/>
  </r>
  <r>
    <x v="20"/>
    <x v="9"/>
    <n v="21258.3"/>
    <n v="8092.86"/>
    <m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m/>
    <m/>
    <m/>
    <m/>
  </r>
  <r>
    <x v="2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1"/>
    <n v="2620.2600000000002"/>
    <n v="12041.57"/>
    <m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m/>
    <m/>
    <m/>
    <m/>
  </r>
  <r>
    <x v="2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3"/>
    <n v="879"/>
    <n v="2115.1999999999998"/>
    <m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m/>
    <m/>
    <m/>
    <m/>
  </r>
  <r>
    <x v="20"/>
    <x v="14"/>
    <n v="42367.86"/>
    <n v="51457.38"/>
    <m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m/>
    <m/>
    <m/>
    <m/>
  </r>
  <r>
    <x v="2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6"/>
    <n v="156214.39999999999"/>
    <n v="177994.53"/>
    <m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m/>
    <m/>
    <m/>
    <m/>
  </r>
  <r>
    <x v="2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0"/>
    <x v="20"/>
    <n v="105201.85"/>
    <n v="113343.06"/>
    <m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m/>
    <m/>
    <m/>
    <m/>
  </r>
  <r>
    <x v="20"/>
    <x v="21"/>
    <n v="40671.79"/>
    <n v="74127.58"/>
    <m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m/>
    <m/>
    <m/>
    <m/>
  </r>
  <r>
    <x v="2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"/>
    <n v="67.61"/>
    <n v="0"/>
    <m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3"/>
    <n v="0"/>
    <n v="5173.18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m/>
    <m/>
    <m/>
    <m/>
  </r>
  <r>
    <x v="21"/>
    <x v="4"/>
    <n v="39408.36"/>
    <n v="88082.55"/>
    <m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m/>
    <m/>
    <m/>
    <m/>
  </r>
  <r>
    <x v="2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6"/>
    <n v="593.84"/>
    <n v="1251.3"/>
    <m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m/>
    <m/>
    <m/>
    <m/>
  </r>
  <r>
    <x v="2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1"/>
    <n v="27592.14"/>
    <n v="31392.95"/>
    <m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m/>
    <m/>
    <m/>
    <m/>
  </r>
  <r>
    <x v="21"/>
    <x v="12"/>
    <n v="13990.87"/>
    <n v="19485.169999999998"/>
    <m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m/>
    <m/>
    <m/>
    <m/>
  </r>
  <r>
    <x v="21"/>
    <x v="13"/>
    <n v="15288.17"/>
    <n v="13695.41"/>
    <m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m/>
    <m/>
    <m/>
    <m/>
  </r>
  <r>
    <x v="21"/>
    <x v="14"/>
    <n v="8204.26"/>
    <n v="19363.73"/>
    <m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m/>
    <m/>
    <m/>
    <m/>
  </r>
  <r>
    <x v="2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6"/>
    <n v="99331.39"/>
    <n v="104686.67"/>
    <m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m/>
    <m/>
    <m/>
    <m/>
  </r>
  <r>
    <x v="2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4"/>
    <n v="14645.6"/>
    <n v="14550.55"/>
    <m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m/>
    <m/>
    <m/>
    <m/>
  </r>
  <r>
    <x v="2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1"/>
    <n v="3098.21"/>
    <n v="1015.28"/>
    <m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m/>
    <m/>
    <m/>
    <m/>
  </r>
  <r>
    <x v="22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19"/>
    <n v="46535.21"/>
    <n v="83307.820000000007"/>
    <m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m/>
    <m/>
    <m/>
    <m/>
  </r>
  <r>
    <x v="22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2"/>
    <x v="21"/>
    <n v="18657.34"/>
    <n v="25580.73"/>
    <m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m/>
    <m/>
    <m/>
    <m/>
  </r>
  <r>
    <x v="2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"/>
    <n v="40.159999999999997"/>
    <n v="0"/>
    <m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2"/>
    <n v="8994.5400000000009"/>
    <n v="6272.04"/>
    <m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m/>
    <m/>
    <m/>
    <m/>
  </r>
  <r>
    <x v="2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4"/>
    <n v="6959.68"/>
    <n v="7055.08"/>
    <m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m/>
    <m/>
    <m/>
    <m/>
  </r>
  <r>
    <x v="23"/>
    <x v="5"/>
    <n v="697.21"/>
    <n v="0"/>
    <m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m/>
    <m/>
    <m/>
    <m/>
  </r>
  <r>
    <x v="2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7"/>
    <n v="4271.22"/>
    <n v="19390.359999999997"/>
    <m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m/>
    <m/>
    <m/>
    <m/>
  </r>
  <r>
    <x v="23"/>
    <x v="8"/>
    <n v="776.91"/>
    <n v="1756.79"/>
    <m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m/>
    <m/>
    <m/>
    <m/>
  </r>
  <r>
    <x v="2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0"/>
    <n v="7211.74"/>
    <n v="7703.66"/>
    <m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m/>
    <m/>
    <m/>
    <m/>
  </r>
  <r>
    <x v="23"/>
    <x v="11"/>
    <n v="47087.34"/>
    <n v="53480.47"/>
    <m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m/>
    <m/>
    <m/>
    <m/>
  </r>
  <r>
    <x v="23"/>
    <x v="12"/>
    <n v="6395.98"/>
    <n v="14173.529999999999"/>
    <m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m/>
    <m/>
    <m/>
    <m/>
  </r>
  <r>
    <x v="23"/>
    <x v="13"/>
    <n v="12710.12"/>
    <n v="9061.69"/>
    <m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m/>
    <m/>
    <m/>
    <m/>
  </r>
  <r>
    <x v="23"/>
    <x v="14"/>
    <n v="181626.44"/>
    <n v="192982.67"/>
    <m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m/>
    <m/>
    <m/>
    <m/>
  </r>
  <r>
    <x v="23"/>
    <x v="15"/>
    <n v="35563.17"/>
    <n v="65392.81"/>
    <m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m/>
    <m/>
    <m/>
    <m/>
  </r>
  <r>
    <x v="23"/>
    <x v="16"/>
    <n v="0"/>
    <n v="48230.14"/>
    <m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m/>
    <m/>
    <m/>
    <m/>
  </r>
  <r>
    <x v="2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3"/>
    <x v="19"/>
    <n v="18015.77"/>
    <n v="21267.54"/>
    <m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m/>
    <m/>
    <m/>
    <m/>
  </r>
  <r>
    <x v="23"/>
    <x v="20"/>
    <n v="5087.6899999999996"/>
    <n v="32300.05"/>
    <m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m/>
    <m/>
    <m/>
    <m/>
  </r>
  <r>
    <x v="23"/>
    <x v="21"/>
    <n v="8760.01"/>
    <n v="18369.8"/>
    <m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m/>
    <m/>
    <m/>
    <m/>
  </r>
  <r>
    <x v="24"/>
    <x v="0"/>
    <n v="0"/>
    <n v="2806.8"/>
    <m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4"/>
    <n v="6244.29"/>
    <n v="1923.24"/>
    <m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m/>
    <m/>
    <m/>
    <m/>
  </r>
  <r>
    <x v="24"/>
    <x v="5"/>
    <n v="159"/>
    <n v="390"/>
    <m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m/>
    <m/>
    <m/>
    <m/>
  </r>
  <r>
    <x v="2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8"/>
    <n v="4244.16"/>
    <n v="4180.2"/>
    <m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m/>
    <m/>
    <m/>
    <m/>
  </r>
  <r>
    <x v="24"/>
    <x v="9"/>
    <n v="89.5"/>
    <n v="47"/>
    <m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m/>
    <m/>
    <m/>
    <m/>
  </r>
  <r>
    <x v="24"/>
    <x v="10"/>
    <n v="27922.35"/>
    <n v="47225.27"/>
    <m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m/>
    <m/>
    <m/>
    <m/>
  </r>
  <r>
    <x v="24"/>
    <x v="11"/>
    <n v="1958"/>
    <n v="8119.5"/>
    <m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m/>
    <m/>
    <m/>
    <m/>
  </r>
  <r>
    <x v="24"/>
    <x v="12"/>
    <n v="0"/>
    <n v="1702.93"/>
    <m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m/>
    <m/>
    <m/>
    <m/>
  </r>
  <r>
    <x v="2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4"/>
    <n v="14715.26"/>
    <n v="26416.18"/>
    <m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m/>
    <m/>
    <m/>
    <m/>
  </r>
  <r>
    <x v="24"/>
    <x v="15"/>
    <n v="27449.66"/>
    <n v="52117.13"/>
    <m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m/>
    <m/>
    <m/>
    <m/>
  </r>
  <r>
    <x v="24"/>
    <x v="16"/>
    <n v="0"/>
    <n v="32547"/>
    <m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m/>
    <m/>
    <m/>
    <m/>
  </r>
  <r>
    <x v="2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4"/>
    <x v="20"/>
    <n v="3125.2"/>
    <n v="3753.25"/>
    <m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m/>
    <m/>
    <m/>
    <m/>
  </r>
  <r>
    <x v="2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4"/>
    <n v="0"/>
    <n v="1303"/>
    <m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m/>
    <m/>
    <m/>
    <m/>
  </r>
  <r>
    <x v="2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8"/>
    <n v="199.12"/>
    <n v="0"/>
    <m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m/>
    <m/>
    <m/>
    <m/>
  </r>
  <r>
    <x v="2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1"/>
    <n v="1185.31"/>
    <n v="1396.38"/>
    <m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m/>
    <m/>
    <m/>
    <m/>
  </r>
  <r>
    <x v="2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4"/>
    <n v="15937.29"/>
    <n v="21762.639999999999"/>
    <m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m/>
    <m/>
    <m/>
    <m/>
  </r>
  <r>
    <x v="2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"/>
    <n v="0"/>
    <n v="1026.49"/>
    <m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m/>
    <m/>
    <m/>
    <m/>
  </r>
  <r>
    <x v="26"/>
    <x v="2"/>
    <n v="4904.07"/>
    <n v="5519.01"/>
    <m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m/>
    <m/>
    <m/>
    <m/>
  </r>
  <r>
    <x v="26"/>
    <x v="3"/>
    <n v="0"/>
    <n v="457.2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m/>
    <m/>
    <m/>
    <m/>
  </r>
  <r>
    <x v="26"/>
    <x v="4"/>
    <n v="2959.36"/>
    <n v="6535.03"/>
    <m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m/>
    <m/>
    <m/>
    <m/>
  </r>
  <r>
    <x v="2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8"/>
    <n v="2875.84"/>
    <n v="4825.79"/>
    <m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m/>
    <m/>
    <m/>
    <m/>
  </r>
  <r>
    <x v="26"/>
    <x v="9"/>
    <n v="934.23"/>
    <n v="928.1"/>
    <m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m/>
    <m/>
    <m/>
    <m/>
  </r>
  <r>
    <x v="2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1"/>
    <n v="1409.4"/>
    <n v="1552.96"/>
    <m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m/>
    <m/>
    <m/>
    <m/>
  </r>
  <r>
    <x v="26"/>
    <x v="12"/>
    <n v="324.8"/>
    <n v="546.97"/>
    <m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m/>
    <m/>
    <m/>
    <m/>
  </r>
  <r>
    <x v="2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4"/>
    <n v="6638.73"/>
    <n v="6257.7"/>
    <m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m/>
    <m/>
    <m/>
    <m/>
  </r>
  <r>
    <x v="2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16"/>
    <n v="2102.1999999999998"/>
    <n v="0"/>
    <m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m/>
    <m/>
    <m/>
    <m/>
  </r>
  <r>
    <x v="26"/>
    <x v="17"/>
    <n v="7466.5"/>
    <n v="4954.2"/>
    <m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m/>
    <m/>
    <m/>
    <m/>
  </r>
  <r>
    <x v="26"/>
    <x v="18"/>
    <n v="1012.79"/>
    <n v="4317.68"/>
    <m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m/>
    <m/>
    <m/>
    <m/>
  </r>
  <r>
    <x v="2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6"/>
    <x v="20"/>
    <n v="6367.0499999999993"/>
    <n v="4426.71"/>
    <m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m/>
    <m/>
    <m/>
    <m/>
  </r>
  <r>
    <x v="26"/>
    <x v="21"/>
    <n v="21144.92"/>
    <n v="21907.89"/>
    <m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m/>
    <m/>
    <m/>
    <m/>
  </r>
  <r>
    <x v="27"/>
    <x v="0"/>
    <n v="4247"/>
    <n v="0"/>
    <m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m/>
    <m/>
    <m/>
    <m/>
  </r>
  <r>
    <x v="27"/>
    <x v="1"/>
    <n v="2212"/>
    <n v="2175"/>
    <m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m/>
    <m/>
    <m/>
    <m/>
  </r>
  <r>
    <x v="27"/>
    <x v="2"/>
    <n v="25713"/>
    <n v="44662"/>
    <m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m/>
    <m/>
    <m/>
    <m/>
  </r>
  <r>
    <x v="27"/>
    <x v="3"/>
    <n v="0"/>
    <n v="3071"/>
    <m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m/>
    <m/>
    <m/>
    <m/>
  </r>
  <r>
    <x v="27"/>
    <x v="4"/>
    <n v="4546"/>
    <n v="3883"/>
    <m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m/>
    <m/>
    <m/>
    <m/>
  </r>
  <r>
    <x v="27"/>
    <x v="5"/>
    <n v="1572"/>
    <n v="781"/>
    <m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m/>
    <m/>
    <m/>
    <m/>
  </r>
  <r>
    <x v="27"/>
    <x v="6"/>
    <n v="2409"/>
    <n v="2674"/>
    <m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m/>
    <m/>
    <m/>
    <m/>
  </r>
  <r>
    <x v="27"/>
    <x v="7"/>
    <n v="3893"/>
    <n v="3948"/>
    <m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m/>
    <m/>
    <m/>
    <m/>
  </r>
  <r>
    <x v="27"/>
    <x v="8"/>
    <n v="7481"/>
    <n v="2652"/>
    <m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m/>
    <m/>
    <m/>
    <m/>
  </r>
  <r>
    <x v="27"/>
    <x v="9"/>
    <n v="6814"/>
    <n v="14517"/>
    <m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m/>
    <m/>
    <m/>
    <m/>
  </r>
  <r>
    <x v="27"/>
    <x v="10"/>
    <n v="18217"/>
    <n v="28617"/>
    <m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m/>
    <m/>
    <m/>
    <m/>
  </r>
  <r>
    <x v="27"/>
    <x v="11"/>
    <n v="9911"/>
    <n v="20736"/>
    <m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m/>
    <m/>
    <m/>
    <m/>
  </r>
  <r>
    <x v="27"/>
    <x v="12"/>
    <n v="9278"/>
    <n v="23475"/>
    <m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m/>
    <m/>
    <m/>
    <m/>
  </r>
  <r>
    <x v="27"/>
    <x v="13"/>
    <n v="3448"/>
    <n v="5196"/>
    <m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m/>
    <m/>
    <m/>
    <m/>
  </r>
  <r>
    <x v="27"/>
    <x v="14"/>
    <n v="34930"/>
    <n v="45239"/>
    <m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m/>
    <m/>
    <m/>
    <m/>
  </r>
  <r>
    <x v="27"/>
    <x v="15"/>
    <n v="2435"/>
    <n v="10760"/>
    <m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m/>
    <m/>
    <m/>
    <m/>
  </r>
  <r>
    <x v="27"/>
    <x v="16"/>
    <n v="86929"/>
    <n v="137210"/>
    <m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m/>
    <m/>
    <m/>
    <m/>
  </r>
  <r>
    <x v="2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7"/>
    <x v="19"/>
    <n v="29484"/>
    <n v="93338"/>
    <m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m/>
    <m/>
    <m/>
    <m/>
  </r>
  <r>
    <x v="27"/>
    <x v="20"/>
    <n v="63507"/>
    <n v="91914"/>
    <m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m/>
    <m/>
    <m/>
    <m/>
  </r>
  <r>
    <x v="27"/>
    <x v="21"/>
    <n v="26520"/>
    <n v="23865"/>
    <m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m/>
    <m/>
    <m/>
    <m/>
  </r>
  <r>
    <x v="28"/>
    <x v="0"/>
    <n v="685"/>
    <n v="757"/>
    <m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m/>
    <m/>
    <m/>
    <m/>
  </r>
  <r>
    <x v="28"/>
    <x v="1"/>
    <n v="183"/>
    <n v="630"/>
    <m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m/>
    <m/>
    <m/>
    <m/>
  </r>
  <r>
    <x v="28"/>
    <x v="2"/>
    <n v="11997"/>
    <n v="7295"/>
    <m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m/>
    <m/>
    <m/>
    <m/>
  </r>
  <r>
    <x v="28"/>
    <x v="3"/>
    <n v="555"/>
    <n v="2583"/>
    <m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m/>
    <m/>
    <m/>
    <m/>
  </r>
  <r>
    <x v="28"/>
    <x v="4"/>
    <n v="728"/>
    <n v="-157"/>
    <m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m/>
    <m/>
    <m/>
    <m/>
  </r>
  <r>
    <x v="28"/>
    <x v="5"/>
    <n v="214.86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m/>
    <m/>
    <m/>
    <m/>
  </r>
  <r>
    <x v="28"/>
    <x v="6"/>
    <n v="389"/>
    <n v="0"/>
    <m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m/>
    <m/>
    <m/>
    <m/>
  </r>
  <r>
    <x v="28"/>
    <x v="7"/>
    <n v="167"/>
    <n v="78"/>
    <m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m/>
    <m/>
    <m/>
    <m/>
  </r>
  <r>
    <x v="28"/>
    <x v="8"/>
    <n v="2718"/>
    <n v="1518"/>
    <m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m/>
    <m/>
    <m/>
    <m/>
  </r>
  <r>
    <x v="28"/>
    <x v="9"/>
    <n v="-78"/>
    <n v="3338"/>
    <m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m/>
    <m/>
    <m/>
    <m/>
  </r>
  <r>
    <x v="28"/>
    <x v="10"/>
    <n v="4722"/>
    <n v="5939"/>
    <m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m/>
    <m/>
    <m/>
    <m/>
  </r>
  <r>
    <x v="28"/>
    <x v="11"/>
    <n v="1044"/>
    <n v="1355"/>
    <m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m/>
    <m/>
    <m/>
    <m/>
  </r>
  <r>
    <x v="28"/>
    <x v="12"/>
    <n v="1677"/>
    <n v="494"/>
    <m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m/>
    <m/>
    <m/>
    <m/>
  </r>
  <r>
    <x v="28"/>
    <x v="13"/>
    <n v="4288"/>
    <n v="288"/>
    <m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m/>
    <m/>
    <m/>
    <m/>
  </r>
  <r>
    <x v="28"/>
    <x v="14"/>
    <n v="1512"/>
    <n v="636"/>
    <m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m/>
    <m/>
    <m/>
    <m/>
  </r>
  <r>
    <x v="28"/>
    <x v="15"/>
    <n v="1257"/>
    <n v="1812"/>
    <m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m/>
    <m/>
    <m/>
    <m/>
  </r>
  <r>
    <x v="28"/>
    <x v="16"/>
    <n v="7670"/>
    <n v="8192"/>
    <m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m/>
    <m/>
    <m/>
    <m/>
  </r>
  <r>
    <x v="28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8"/>
    <x v="19"/>
    <n v="2253"/>
    <n v="7155"/>
    <m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m/>
    <m/>
    <m/>
    <m/>
  </r>
  <r>
    <x v="28"/>
    <x v="20"/>
    <n v="22908"/>
    <n v="12216"/>
    <m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m/>
    <m/>
    <m/>
    <m/>
  </r>
  <r>
    <x v="28"/>
    <x v="21"/>
    <n v="16"/>
    <n v="294"/>
    <m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m/>
    <m/>
    <m/>
    <m/>
  </r>
  <r>
    <x v="2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4"/>
    <n v="1313.7318999999998"/>
    <n v="0"/>
    <m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m/>
    <m/>
    <m/>
    <m/>
  </r>
  <r>
    <x v="2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7"/>
    <n v="83398"/>
    <n v="52421"/>
    <m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m/>
    <m/>
    <m/>
    <m/>
  </r>
  <r>
    <x v="29"/>
    <x v="8"/>
    <n v="0"/>
    <n v="0"/>
    <m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m/>
    <m/>
    <m/>
    <m/>
  </r>
  <r>
    <x v="29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0"/>
    <n v="101187.53"/>
    <n v="231234.4"/>
    <m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m/>
    <m/>
    <m/>
    <m/>
  </r>
  <r>
    <x v="29"/>
    <x v="11"/>
    <n v="44147.139999999992"/>
    <n v="66209.789999999994"/>
    <m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m/>
    <m/>
    <m/>
    <m/>
  </r>
  <r>
    <x v="29"/>
    <x v="12"/>
    <n v="0"/>
    <n v="9397.5300000000007"/>
    <m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m/>
    <m/>
    <m/>
    <m/>
  </r>
  <r>
    <x v="29"/>
    <x v="13"/>
    <n v="14299.190000000002"/>
    <n v="20490.57"/>
    <m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m/>
    <m/>
    <m/>
    <m/>
  </r>
  <r>
    <x v="29"/>
    <x v="14"/>
    <n v="18025.47"/>
    <n v="125227.88"/>
    <m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m/>
    <m/>
    <m/>
    <m/>
  </r>
  <r>
    <x v="2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7"/>
    <n v="0"/>
    <n v="497.03"/>
    <m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m/>
    <m/>
    <m/>
    <m/>
  </r>
  <r>
    <x v="2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29"/>
    <x v="20"/>
    <n v="45692.47"/>
    <n v="23862.77"/>
    <m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m/>
    <m/>
    <m/>
    <m/>
  </r>
  <r>
    <x v="2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2"/>
    <n v="24949.230000000003"/>
    <n v="29780.52"/>
    <m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m/>
    <m/>
    <m/>
    <m/>
  </r>
  <r>
    <x v="3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6"/>
    <n v="8861.8700000000008"/>
    <n v="16861.59"/>
    <m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m/>
    <m/>
    <m/>
    <m/>
  </r>
  <r>
    <x v="30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0"/>
    <n v="2964.78"/>
    <n v="2509.35"/>
    <m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m/>
    <m/>
    <m/>
    <m/>
  </r>
  <r>
    <x v="30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3"/>
    <n v="3803.48"/>
    <n v="6173.95"/>
    <m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m/>
    <m/>
    <m/>
    <m/>
  </r>
  <r>
    <x v="30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0"/>
    <x v="19"/>
    <n v="2099.87"/>
    <n v="6353.82"/>
    <m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m/>
    <m/>
    <m/>
    <m/>
  </r>
  <r>
    <x v="30"/>
    <x v="20"/>
    <n v="100.17"/>
    <n v="580.01"/>
    <m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m/>
    <m/>
    <m/>
    <m/>
  </r>
  <r>
    <x v="30"/>
    <x v="21"/>
    <n v="0"/>
    <n v="6462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m/>
    <m/>
    <m/>
    <m/>
  </r>
  <r>
    <x v="3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2"/>
    <n v="0"/>
    <n v="1684.8"/>
    <m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m/>
    <m/>
    <m/>
    <m/>
  </r>
  <r>
    <x v="31"/>
    <x v="3"/>
    <n v="2829.15"/>
    <n v="3452.19"/>
    <m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m/>
    <m/>
    <m/>
    <m/>
  </r>
  <r>
    <x v="31"/>
    <x v="4"/>
    <n v="200.8"/>
    <n v="0"/>
    <m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m/>
    <m/>
    <m/>
    <m/>
  </r>
  <r>
    <x v="3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7"/>
    <n v="0"/>
    <n v="1134.51"/>
    <m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m/>
    <m/>
    <m/>
    <m/>
  </r>
  <r>
    <x v="31"/>
    <x v="8"/>
    <n v="4522.46"/>
    <n v="6564.56"/>
    <m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m/>
    <m/>
    <m/>
    <m/>
  </r>
  <r>
    <x v="31"/>
    <x v="9"/>
    <n v="3500.05"/>
    <n v="5686.88"/>
    <m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m/>
    <m/>
    <m/>
    <m/>
  </r>
  <r>
    <x v="31"/>
    <x v="10"/>
    <n v="3489.51"/>
    <n v="7417.66"/>
    <m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m/>
    <m/>
    <m/>
    <m/>
  </r>
  <r>
    <x v="31"/>
    <x v="11"/>
    <n v="16263.09"/>
    <n v="24566.649999999998"/>
    <m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m/>
    <m/>
    <m/>
    <m/>
  </r>
  <r>
    <x v="31"/>
    <x v="12"/>
    <n v="14464.57"/>
    <n v="25151.919999999998"/>
    <m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m/>
    <m/>
    <m/>
    <m/>
  </r>
  <r>
    <x v="31"/>
    <x v="13"/>
    <n v="786.25"/>
    <n v="3661.79"/>
    <m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m/>
    <m/>
    <m/>
    <m/>
  </r>
  <r>
    <x v="31"/>
    <x v="14"/>
    <n v="29398.68"/>
    <n v="23470.39"/>
    <m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m/>
    <m/>
    <m/>
    <m/>
  </r>
  <r>
    <x v="3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6"/>
    <n v="26724.18"/>
    <n v="25656.5"/>
    <m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m/>
    <m/>
    <m/>
    <m/>
  </r>
  <r>
    <x v="31"/>
    <x v="17"/>
    <n v="18632.099999999999"/>
    <n v="6770.04"/>
    <m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m/>
    <m/>
    <m/>
    <m/>
  </r>
  <r>
    <x v="3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19"/>
    <n v="19908.73"/>
    <n v="31038.370000000003"/>
    <m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m/>
    <m/>
    <m/>
    <m/>
  </r>
  <r>
    <x v="3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1"/>
    <x v="21"/>
    <n v="7990.98"/>
    <n v="10935.4"/>
    <m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m/>
    <m/>
    <m/>
    <m/>
  </r>
  <r>
    <x v="32"/>
    <x v="0"/>
    <n v="1493.67"/>
    <n v="4335.1099999999997"/>
    <m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m/>
    <m/>
    <m/>
    <m/>
  </r>
  <r>
    <x v="32"/>
    <x v="1"/>
    <n v="0"/>
    <n v="420.11"/>
    <m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m/>
    <m/>
    <m/>
    <m/>
  </r>
  <r>
    <x v="32"/>
    <x v="2"/>
    <n v="2479.7199999999998"/>
    <n v="2355.23"/>
    <m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m/>
    <m/>
    <m/>
    <m/>
  </r>
  <r>
    <x v="32"/>
    <x v="3"/>
    <n v="2153.83"/>
    <n v="2131.4499999999998"/>
    <m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m/>
    <m/>
    <m/>
    <m/>
  </r>
  <r>
    <x v="32"/>
    <x v="4"/>
    <n v="5740.6248999999998"/>
    <n v="6978.0733"/>
    <m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m/>
    <m/>
    <m/>
    <m/>
  </r>
  <r>
    <x v="3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6"/>
    <n v="320"/>
    <n v="0"/>
    <m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8"/>
    <n v="25595.96"/>
    <n v="27746.34"/>
    <m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m/>
    <m/>
    <m/>
    <m/>
  </r>
  <r>
    <x v="3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1"/>
    <n v="743.38"/>
    <n v="1378.01"/>
    <m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m/>
    <m/>
    <m/>
    <m/>
  </r>
  <r>
    <x v="32"/>
    <x v="12"/>
    <n v="447.84"/>
    <n v="406.64"/>
    <m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3"/>
    <n v="12776.619999999999"/>
    <n v="10165.92"/>
    <m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m/>
    <m/>
    <m/>
    <m/>
  </r>
  <r>
    <x v="32"/>
    <x v="14"/>
    <n v="18253.62"/>
    <n v="18123.019999999997"/>
    <m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m/>
    <m/>
    <m/>
    <m/>
  </r>
  <r>
    <x v="3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6"/>
    <n v="62685.998899999999"/>
    <n v="90630.271900000007"/>
    <m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m/>
    <m/>
    <m/>
    <m/>
  </r>
  <r>
    <x v="3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19"/>
    <n v="0"/>
    <n v="142.72"/>
    <m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m/>
    <m/>
    <m/>
    <m/>
  </r>
  <r>
    <x v="32"/>
    <x v="20"/>
    <n v="587.62"/>
    <n v="0"/>
    <m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m/>
    <m/>
    <m/>
    <m/>
  </r>
  <r>
    <x v="3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1"/>
    <n v="3366"/>
    <n v="6554.25"/>
    <m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m/>
    <m/>
    <m/>
    <m/>
  </r>
  <r>
    <x v="33"/>
    <x v="2"/>
    <n v="0"/>
    <n v="8653"/>
    <m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m/>
    <m/>
    <m/>
    <m/>
  </r>
  <r>
    <x v="33"/>
    <x v="3"/>
    <n v="766"/>
    <n v="3220"/>
    <m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m/>
    <m/>
    <m/>
    <m/>
  </r>
  <r>
    <x v="33"/>
    <x v="4"/>
    <n v="6193"/>
    <n v="14222"/>
    <m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m/>
    <m/>
    <m/>
    <m/>
  </r>
  <r>
    <x v="33"/>
    <x v="5"/>
    <n v="2014"/>
    <n v="2549"/>
    <m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m/>
    <m/>
    <m/>
    <m/>
  </r>
  <r>
    <x v="33"/>
    <x v="6"/>
    <n v="0"/>
    <n v="882"/>
    <m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m/>
    <m/>
    <m/>
    <m/>
  </r>
  <r>
    <x v="33"/>
    <x v="7"/>
    <n v="657"/>
    <n v="2383"/>
    <m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m/>
    <m/>
    <m/>
    <m/>
  </r>
  <r>
    <x v="33"/>
    <x v="8"/>
    <n v="6134"/>
    <n v="6526"/>
    <m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m/>
    <m/>
    <m/>
    <m/>
  </r>
  <r>
    <x v="33"/>
    <x v="9"/>
    <n v="0"/>
    <n v="156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m/>
    <m/>
    <m/>
    <m/>
  </r>
  <r>
    <x v="33"/>
    <x v="10"/>
    <n v="0"/>
    <n v="3227.09"/>
    <m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m/>
    <m/>
    <m/>
    <m/>
  </r>
  <r>
    <x v="33"/>
    <x v="11"/>
    <n v="793"/>
    <n v="1269"/>
    <m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m/>
    <m/>
    <m/>
    <m/>
  </r>
  <r>
    <x v="33"/>
    <x v="12"/>
    <n v="2647"/>
    <n v="1126"/>
    <m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m/>
    <m/>
    <m/>
    <m/>
  </r>
  <r>
    <x v="33"/>
    <x v="13"/>
    <n v="2683"/>
    <n v="2113"/>
    <m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m/>
    <m/>
    <m/>
    <m/>
  </r>
  <r>
    <x v="33"/>
    <x v="14"/>
    <n v="4465"/>
    <n v="10630"/>
    <m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m/>
    <m/>
    <m/>
    <m/>
  </r>
  <r>
    <x v="33"/>
    <x v="15"/>
    <n v="744"/>
    <n v="1270"/>
    <m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m/>
    <m/>
    <m/>
    <m/>
  </r>
  <r>
    <x v="33"/>
    <x v="16"/>
    <n v="21713"/>
    <n v="35698"/>
    <m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m/>
    <m/>
    <m/>
    <m/>
  </r>
  <r>
    <x v="33"/>
    <x v="17"/>
    <n v="0"/>
    <n v="3007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m/>
    <m/>
    <m/>
    <m/>
  </r>
  <r>
    <x v="3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19"/>
    <n v="0"/>
    <n v="4006.98"/>
    <m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m/>
    <m/>
    <m/>
    <m/>
  </r>
  <r>
    <x v="3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3"/>
    <x v="21"/>
    <n v="10200"/>
    <n v="15508"/>
    <m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m/>
    <m/>
    <m/>
    <m/>
  </r>
  <r>
    <x v="34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2"/>
    <n v="0"/>
    <n v="109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m/>
    <m/>
    <m/>
    <m/>
  </r>
  <r>
    <x v="34"/>
    <x v="3"/>
    <n v="17963.21"/>
    <n v="35047.919999999998"/>
    <m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m/>
    <m/>
    <m/>
    <m/>
  </r>
  <r>
    <x v="34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0"/>
    <n v="0"/>
    <n v="2678.34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m/>
    <m/>
    <m/>
    <m/>
  </r>
  <r>
    <x v="34"/>
    <x v="11"/>
    <n v="2810.11"/>
    <n v="809.4"/>
    <m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m/>
    <m/>
    <m/>
    <m/>
  </r>
  <r>
    <x v="3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3"/>
    <n v="7780.29"/>
    <n v="25989.67"/>
    <m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m/>
    <m/>
    <m/>
    <m/>
  </r>
  <r>
    <x v="3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5"/>
    <n v="15476.17"/>
    <n v="18868.73"/>
    <m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m/>
    <m/>
    <m/>
    <m/>
  </r>
  <r>
    <x v="34"/>
    <x v="16"/>
    <n v="525"/>
    <n v="0"/>
    <m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m/>
    <m/>
    <m/>
    <m/>
  </r>
  <r>
    <x v="3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4"/>
    <x v="19"/>
    <n v="1368"/>
    <n v="0"/>
    <m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m/>
    <m/>
    <m/>
    <m/>
  </r>
  <r>
    <x v="34"/>
    <x v="20"/>
    <n v="89.6"/>
    <n v="12093.13"/>
    <m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m/>
    <m/>
    <m/>
    <m/>
  </r>
  <r>
    <x v="34"/>
    <x v="21"/>
    <n v="11613.38"/>
    <n v="8101.2800000000007"/>
    <m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m/>
    <m/>
    <m/>
    <m/>
  </r>
  <r>
    <x v="35"/>
    <x v="0"/>
    <n v="13232"/>
    <n v="21503"/>
    <m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m/>
    <m/>
    <m/>
    <m/>
  </r>
  <r>
    <x v="35"/>
    <x v="1"/>
    <n v="416"/>
    <n v="4179"/>
    <m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m/>
    <m/>
    <m/>
    <m/>
  </r>
  <r>
    <x v="35"/>
    <x v="2"/>
    <n v="39811"/>
    <n v="52953"/>
    <m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m/>
    <m/>
    <m/>
    <m/>
  </r>
  <r>
    <x v="3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4"/>
    <n v="5299"/>
    <n v="-94"/>
    <m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m/>
    <m/>
    <m/>
    <m/>
  </r>
  <r>
    <x v="35"/>
    <x v="5"/>
    <n v="3799"/>
    <n v="2514"/>
    <m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m/>
    <m/>
    <m/>
    <m/>
  </r>
  <r>
    <x v="35"/>
    <x v="6"/>
    <n v="11588"/>
    <n v="24509"/>
    <m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m/>
    <m/>
    <m/>
    <m/>
  </r>
  <r>
    <x v="35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8"/>
    <n v="8264"/>
    <n v="6240"/>
    <m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m/>
    <m/>
    <m/>
    <m/>
  </r>
  <r>
    <x v="35"/>
    <x v="9"/>
    <n v="1471"/>
    <n v="4499"/>
    <m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m/>
    <m/>
    <m/>
    <m/>
  </r>
  <r>
    <x v="35"/>
    <x v="10"/>
    <n v="13568"/>
    <n v="20075"/>
    <m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m/>
    <m/>
    <m/>
    <m/>
  </r>
  <r>
    <x v="35"/>
    <x v="11"/>
    <n v="5816"/>
    <n v="10233"/>
    <m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m/>
    <m/>
    <m/>
    <m/>
  </r>
  <r>
    <x v="35"/>
    <x v="12"/>
    <n v="3652"/>
    <n v="12304"/>
    <m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m/>
    <m/>
    <m/>
    <m/>
  </r>
  <r>
    <x v="35"/>
    <x v="13"/>
    <n v="77142"/>
    <n v="118189"/>
    <m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m/>
    <m/>
    <m/>
    <m/>
  </r>
  <r>
    <x v="35"/>
    <x v="14"/>
    <n v="47182"/>
    <n v="63019"/>
    <m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m/>
    <m/>
    <m/>
    <m/>
  </r>
  <r>
    <x v="35"/>
    <x v="15"/>
    <n v="6279"/>
    <n v="13840"/>
    <m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m/>
    <m/>
    <m/>
    <m/>
  </r>
  <r>
    <x v="3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17"/>
    <n v="17366"/>
    <n v="11940"/>
    <m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m/>
    <m/>
    <m/>
    <m/>
  </r>
  <r>
    <x v="3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5"/>
    <x v="19"/>
    <n v="5690"/>
    <n v="1185"/>
    <m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m/>
    <m/>
    <m/>
    <m/>
  </r>
  <r>
    <x v="35"/>
    <x v="20"/>
    <n v="42427"/>
    <n v="77209"/>
    <m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m/>
    <m/>
    <m/>
    <m/>
  </r>
  <r>
    <x v="35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0"/>
    <n v="1450.55"/>
    <n v="6480.33"/>
    <m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m/>
    <m/>
    <m/>
    <m/>
  </r>
  <r>
    <x v="3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2"/>
    <n v="0"/>
    <n v="2788.13"/>
    <m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m/>
    <m/>
    <m/>
    <m/>
  </r>
  <r>
    <x v="36"/>
    <x v="3"/>
    <n v="0"/>
    <n v="736.84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m/>
    <m/>
    <m/>
    <m/>
  </r>
  <r>
    <x v="36"/>
    <x v="4"/>
    <n v="18228.41"/>
    <n v="6502.05"/>
    <m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m/>
    <m/>
    <m/>
    <m/>
  </r>
  <r>
    <x v="36"/>
    <x v="5"/>
    <n v="272.45999999999998"/>
    <n v="1113.3900000000001"/>
    <m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m/>
    <m/>
    <m/>
    <m/>
  </r>
  <r>
    <x v="3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7"/>
    <n v="0"/>
    <n v="5479.27"/>
    <m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m/>
    <m/>
    <m/>
    <m/>
  </r>
  <r>
    <x v="36"/>
    <x v="8"/>
    <n v="2776.79"/>
    <n v="4336"/>
    <m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m/>
    <m/>
    <m/>
    <m/>
  </r>
  <r>
    <x v="36"/>
    <x v="9"/>
    <n v="2292.6799999999998"/>
    <n v="111913.3"/>
    <m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m/>
    <m/>
    <m/>
    <m/>
  </r>
  <r>
    <x v="3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1"/>
    <n v="2524.33"/>
    <n v="4203.18"/>
    <m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m/>
    <m/>
    <m/>
    <m/>
  </r>
  <r>
    <x v="36"/>
    <x v="12"/>
    <n v="3611.7700000000004"/>
    <n v="170.22"/>
    <m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m/>
    <m/>
    <m/>
    <m/>
  </r>
  <r>
    <x v="36"/>
    <x v="13"/>
    <n v="703.62"/>
    <n v="2115.4"/>
    <m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m/>
    <m/>
    <m/>
    <m/>
  </r>
  <r>
    <x v="3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5"/>
    <n v="2520.91"/>
    <n v="2086.04"/>
    <m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m/>
    <m/>
    <m/>
    <m/>
  </r>
  <r>
    <x v="36"/>
    <x v="16"/>
    <n v="65598.600000000006"/>
    <n v="106162.83"/>
    <m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m/>
    <m/>
    <m/>
    <m/>
  </r>
  <r>
    <x v="36"/>
    <x v="17"/>
    <n v="952.86"/>
    <n v="879.03"/>
    <m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m/>
    <m/>
    <m/>
    <m/>
  </r>
  <r>
    <x v="3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19"/>
    <n v="0"/>
    <n v="1345.95"/>
    <m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m/>
    <m/>
    <m/>
    <m/>
  </r>
  <r>
    <x v="3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0"/>
    <n v="5257.0255999999999"/>
    <n v="5982.1744440000002"/>
    <m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m/>
    <m/>
    <m/>
    <m/>
  </r>
  <r>
    <x v="3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"/>
    <n v="55324.3812799999"/>
    <n v="80388.287400000103"/>
    <m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m/>
    <m/>
    <m/>
    <m/>
  </r>
  <r>
    <x v="3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4"/>
    <n v="0"/>
    <n v="4559.5375299999996"/>
    <m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m/>
    <m/>
    <m/>
    <m/>
  </r>
  <r>
    <x v="3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7"/>
    <n v="813.45"/>
    <n v="0"/>
    <m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m/>
    <m/>
    <m/>
    <m/>
  </r>
  <r>
    <x v="3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9"/>
    <n v="0"/>
    <n v="279.48"/>
    <m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m/>
    <m/>
    <m/>
    <m/>
  </r>
  <r>
    <x v="37"/>
    <x v="10"/>
    <n v="12795.028"/>
    <n v="4553.7839999999997"/>
    <m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m/>
    <m/>
    <m/>
    <m/>
  </r>
  <r>
    <x v="37"/>
    <x v="11"/>
    <n v="6348.5412800000004"/>
    <n v="10226.027943999999"/>
    <m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m/>
    <m/>
    <m/>
    <m/>
  </r>
  <r>
    <x v="37"/>
    <x v="12"/>
    <n v="8680.0154111999891"/>
    <n v="10623.548697599999"/>
    <m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m/>
    <m/>
    <m/>
    <m/>
  </r>
  <r>
    <x v="3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4"/>
    <n v="20659.93"/>
    <n v="21661.599999999999"/>
    <m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m/>
    <m/>
    <m/>
    <m/>
  </r>
  <r>
    <x v="3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6"/>
    <n v="661.85229600000002"/>
    <n v="0"/>
    <m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7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8"/>
    <x v="0"/>
    <n v="3026.56"/>
    <n v="4445.5"/>
    <m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m/>
    <m/>
    <m/>
    <m/>
  </r>
  <r>
    <x v="38"/>
    <x v="1"/>
    <n v="2255.4699999999998"/>
    <n v="5571.4800000000005"/>
    <m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m/>
    <m/>
    <m/>
    <m/>
  </r>
  <r>
    <x v="38"/>
    <x v="2"/>
    <n v="402227.48000000016"/>
    <n v="526267.73999999987"/>
    <m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m/>
    <m/>
    <m/>
    <m/>
  </r>
  <r>
    <x v="38"/>
    <x v="3"/>
    <n v="62982.05"/>
    <n v="73102.290000000008"/>
    <m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m/>
    <m/>
    <m/>
    <m/>
  </r>
  <r>
    <x v="38"/>
    <x v="4"/>
    <n v="106347.80999999998"/>
    <n v="148646.26000000004"/>
    <m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m/>
    <m/>
    <m/>
    <m/>
  </r>
  <r>
    <x v="38"/>
    <x v="5"/>
    <n v="804.58"/>
    <n v="955.56"/>
    <m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m/>
    <m/>
    <m/>
    <m/>
  </r>
  <r>
    <x v="38"/>
    <x v="6"/>
    <n v="23245.05"/>
    <n v="25798.54"/>
    <m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m/>
    <m/>
    <m/>
    <m/>
  </r>
  <r>
    <x v="38"/>
    <x v="7"/>
    <n v="18158.309999999994"/>
    <n v="18631.590000000004"/>
    <m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m/>
    <m/>
    <m/>
    <m/>
  </r>
  <r>
    <x v="38"/>
    <x v="8"/>
    <n v="23537.410000000007"/>
    <n v="22471.759999999998"/>
    <m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m/>
    <m/>
    <m/>
    <m/>
  </r>
  <r>
    <x v="38"/>
    <x v="9"/>
    <n v="13416.819999999998"/>
    <n v="14038.599999999997"/>
    <m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m/>
    <m/>
    <m/>
    <m/>
  </r>
  <r>
    <x v="38"/>
    <x v="10"/>
    <n v="6394.8000000000011"/>
    <n v="3878.5699999999997"/>
    <m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m/>
    <m/>
    <m/>
    <m/>
  </r>
  <r>
    <x v="38"/>
    <x v="11"/>
    <n v="25401.070000000003"/>
    <n v="43381.999999999993"/>
    <m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m/>
    <m/>
    <m/>
    <m/>
  </r>
  <r>
    <x v="38"/>
    <x v="12"/>
    <n v="32216.73"/>
    <n v="59945.980000000025"/>
    <m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m/>
    <m/>
    <m/>
    <m/>
  </r>
  <r>
    <x v="38"/>
    <x v="13"/>
    <n v="298009.19000000006"/>
    <n v="364134.3899999999"/>
    <m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m/>
    <m/>
    <m/>
    <m/>
  </r>
  <r>
    <x v="38"/>
    <x v="14"/>
    <n v="290429.30000000005"/>
    <n v="274536.29999999987"/>
    <m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m/>
    <m/>
    <m/>
    <m/>
  </r>
  <r>
    <x v="38"/>
    <x v="15"/>
    <n v="52114.959999999992"/>
    <n v="50748.12000000001"/>
    <m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m/>
    <m/>
    <m/>
    <m/>
  </r>
  <r>
    <x v="38"/>
    <x v="16"/>
    <n v="572867.29000000015"/>
    <n v="767648.03000000026"/>
    <m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m/>
    <m/>
    <m/>
    <m/>
  </r>
  <r>
    <x v="38"/>
    <x v="17"/>
    <n v="36692.020000000004"/>
    <n v="102569.61"/>
    <m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m/>
    <m/>
    <m/>
    <m/>
  </r>
  <r>
    <x v="3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8"/>
    <x v="19"/>
    <n v="0"/>
    <n v="50356.460000000014"/>
    <m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m/>
    <m/>
    <m/>
    <m/>
  </r>
  <r>
    <x v="38"/>
    <x v="20"/>
    <n v="83328.75"/>
    <n v="95861.77"/>
    <m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m/>
    <m/>
    <m/>
    <m/>
  </r>
  <r>
    <x v="38"/>
    <x v="21"/>
    <n v="44509.29"/>
    <n v="39353.51"/>
    <m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m/>
    <m/>
    <m/>
    <m/>
  </r>
  <r>
    <x v="39"/>
    <x v="0"/>
    <n v="310.04000000000002"/>
    <n v="1023.5400000000001"/>
    <m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m/>
    <m/>
    <m/>
    <m/>
  </r>
  <r>
    <x v="3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9"/>
    <n v="0"/>
    <n v="98.03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m/>
    <m/>
    <m/>
    <m/>
  </r>
  <r>
    <x v="39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1"/>
    <n v="66.930000000000007"/>
    <n v="2817.98"/>
    <m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m/>
    <m/>
    <m/>
    <m/>
  </r>
  <r>
    <x v="39"/>
    <x v="12"/>
    <n v="574.06000000000006"/>
    <n v="756.53"/>
    <m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m/>
    <m/>
    <m/>
    <m/>
  </r>
  <r>
    <x v="39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4"/>
    <n v="4027.6499999999996"/>
    <n v="5436.3099999999995"/>
    <m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m/>
    <m/>
    <m/>
    <m/>
  </r>
  <r>
    <x v="3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6"/>
    <n v="5.4200000000000017"/>
    <n v="0"/>
    <m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m/>
    <m/>
    <m/>
    <m/>
  </r>
  <r>
    <x v="39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39"/>
    <x v="20"/>
    <n v="1847.1100000000001"/>
    <n v="326.68"/>
    <m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m/>
    <m/>
    <m/>
    <m/>
  </r>
  <r>
    <x v="3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2"/>
    <n v="15741.23"/>
    <n v="16973.73"/>
    <m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m/>
    <m/>
    <m/>
    <m/>
  </r>
  <r>
    <x v="4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4"/>
    <n v="21874.34"/>
    <n v="42321.419999999896"/>
    <m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m/>
    <m/>
    <m/>
    <m/>
  </r>
  <r>
    <x v="4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7"/>
    <n v="8088.6199999999899"/>
    <n v="19715.459999999901"/>
    <m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m/>
    <m/>
    <m/>
    <m/>
  </r>
  <r>
    <x v="40"/>
    <x v="8"/>
    <n v="4268.4399999999896"/>
    <n v="4544.7199999999903"/>
    <m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m/>
    <m/>
    <m/>
    <m/>
  </r>
  <r>
    <x v="4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6"/>
    <n v="218377.69999999899"/>
    <n v="313364.39"/>
    <m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m/>
    <m/>
    <m/>
    <m/>
  </r>
  <r>
    <x v="4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0"/>
    <x v="19"/>
    <n v="84735.449999999895"/>
    <n v="105526.83"/>
    <m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m/>
    <m/>
    <m/>
    <m/>
  </r>
  <r>
    <x v="40"/>
    <x v="20"/>
    <n v="2112.8200000000002"/>
    <n v="1371.420000000001"/>
    <m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m/>
    <m/>
    <m/>
    <m/>
  </r>
  <r>
    <x v="4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0"/>
    <n v="45316.639999999999"/>
    <n v="3797.22"/>
    <m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m/>
    <m/>
    <m/>
    <m/>
  </r>
  <r>
    <x v="41"/>
    <x v="1"/>
    <n v="48993.49"/>
    <n v="54605.05"/>
    <m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m/>
    <m/>
    <m/>
    <m/>
  </r>
  <r>
    <x v="41"/>
    <x v="2"/>
    <n v="418245.77"/>
    <n v="689245.46"/>
    <m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m/>
    <m/>
    <m/>
    <m/>
  </r>
  <r>
    <x v="4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4"/>
    <n v="30391.97"/>
    <n v="70890.399999999994"/>
    <m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m/>
    <m/>
    <m/>
    <m/>
  </r>
  <r>
    <x v="4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6"/>
    <n v="4119.12"/>
    <n v="6868.28"/>
    <m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m/>
    <m/>
    <m/>
    <m/>
  </r>
  <r>
    <x v="41"/>
    <x v="7"/>
    <n v="58365.82"/>
    <n v="88974.15"/>
    <m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m/>
    <m/>
    <m/>
    <m/>
  </r>
  <r>
    <x v="41"/>
    <x v="8"/>
    <n v="30570.639999999999"/>
    <n v="45314.98"/>
    <m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m/>
    <m/>
    <m/>
    <m/>
  </r>
  <r>
    <x v="41"/>
    <x v="9"/>
    <n v="41186.82"/>
    <n v="40447.9"/>
    <m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m/>
    <m/>
    <m/>
    <m/>
  </r>
  <r>
    <x v="41"/>
    <x v="10"/>
    <n v="20738.75"/>
    <n v="17502.43"/>
    <m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m/>
    <m/>
    <m/>
    <m/>
  </r>
  <r>
    <x v="41"/>
    <x v="11"/>
    <n v="44943.19"/>
    <n v="68292.77"/>
    <m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m/>
    <m/>
    <m/>
    <m/>
  </r>
  <r>
    <x v="41"/>
    <x v="12"/>
    <n v="35346.22"/>
    <n v="45635.48"/>
    <m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m/>
    <m/>
    <m/>
    <m/>
  </r>
  <r>
    <x v="4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4"/>
    <n v="135831.82999999999"/>
    <n v="277409.75"/>
    <m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m/>
    <m/>
    <m/>
    <m/>
  </r>
  <r>
    <x v="4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6"/>
    <n v="309543.99"/>
    <n v="421542.42"/>
    <m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m/>
    <m/>
    <m/>
    <m/>
  </r>
  <r>
    <x v="4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1"/>
    <x v="19"/>
    <n v="0"/>
    <n v="158002.89000000001"/>
    <m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m/>
    <m/>
    <m/>
    <m/>
  </r>
  <r>
    <x v="41"/>
    <x v="20"/>
    <n v="62809.04"/>
    <n v="102738.17"/>
    <m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m/>
    <m/>
    <m/>
    <m/>
  </r>
  <r>
    <x v="41"/>
    <x v="21"/>
    <n v="15371.3"/>
    <n v="25976.48"/>
    <m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m/>
    <m/>
    <m/>
    <m/>
  </r>
  <r>
    <x v="42"/>
    <x v="0"/>
    <n v="37.68"/>
    <n v="0"/>
    <m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m/>
    <m/>
    <m/>
    <m/>
  </r>
  <r>
    <x v="4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2"/>
    <n v="32901.72"/>
    <n v="41636.89"/>
    <m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m/>
    <m/>
    <m/>
    <m/>
  </r>
  <r>
    <x v="42"/>
    <x v="3"/>
    <n v="8078.6"/>
    <n v="7596.18"/>
    <m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m/>
    <m/>
    <m/>
    <m/>
  </r>
  <r>
    <x v="42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6"/>
    <n v="735.9"/>
    <n v="916.5"/>
    <m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m/>
    <m/>
    <m/>
    <m/>
  </r>
  <r>
    <x v="4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8"/>
    <n v="331.21"/>
    <n v="328.94"/>
    <m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m/>
    <m/>
    <m/>
    <m/>
  </r>
  <r>
    <x v="4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1"/>
    <n v="4637.24"/>
    <n v="5078.58"/>
    <m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m/>
    <m/>
    <m/>
    <m/>
  </r>
  <r>
    <x v="42"/>
    <x v="12"/>
    <n v="562.95000000000005"/>
    <n v="710.24"/>
    <m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m/>
    <m/>
    <m/>
    <m/>
  </r>
  <r>
    <x v="42"/>
    <x v="13"/>
    <n v="485.06"/>
    <n v="2344.19"/>
    <m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m/>
    <m/>
    <m/>
    <m/>
  </r>
  <r>
    <x v="42"/>
    <x v="14"/>
    <n v="35871.620000000003"/>
    <n v="38299.379999999997"/>
    <m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m/>
    <m/>
    <m/>
    <m/>
  </r>
  <r>
    <x v="42"/>
    <x v="15"/>
    <n v="4487.28"/>
    <n v="5896.72"/>
    <m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m/>
    <m/>
    <m/>
    <m/>
  </r>
  <r>
    <x v="42"/>
    <x v="16"/>
    <n v="26529.29"/>
    <n v="24216.76"/>
    <m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m/>
    <m/>
    <m/>
    <m/>
  </r>
  <r>
    <x v="4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2"/>
    <x v="20"/>
    <n v="11418.71"/>
    <n v="13007.8"/>
    <m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m/>
    <m/>
    <m/>
    <m/>
  </r>
  <r>
    <x v="4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0"/>
    <n v="8475.9"/>
    <n v="10819.68"/>
    <m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m/>
    <m/>
    <m/>
    <m/>
  </r>
  <r>
    <x v="43"/>
    <x v="1"/>
    <n v="14740.68"/>
    <n v="11634.2"/>
    <m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m/>
    <m/>
    <m/>
    <m/>
  </r>
  <r>
    <x v="4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3"/>
    <n v="4477.5"/>
    <n v="502.71"/>
    <m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m/>
    <m/>
    <m/>
    <m/>
  </r>
  <r>
    <x v="43"/>
    <x v="4"/>
    <n v="16814.669999999998"/>
    <n v="31032.54"/>
    <m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m/>
    <m/>
    <m/>
    <m/>
  </r>
  <r>
    <x v="43"/>
    <x v="5"/>
    <n v="4059.23"/>
    <n v="3240.16"/>
    <m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m/>
    <m/>
    <m/>
    <m/>
  </r>
  <r>
    <x v="43"/>
    <x v="6"/>
    <n v="4767.78"/>
    <n v="2501.48"/>
    <m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m/>
    <m/>
    <m/>
    <m/>
  </r>
  <r>
    <x v="43"/>
    <x v="7"/>
    <n v="2534.96"/>
    <n v="5749.44"/>
    <m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m/>
    <m/>
    <m/>
    <m/>
  </r>
  <r>
    <x v="43"/>
    <x v="8"/>
    <n v="10709.71"/>
    <n v="14096.88"/>
    <m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m/>
    <m/>
    <m/>
    <m/>
  </r>
  <r>
    <x v="43"/>
    <x v="9"/>
    <n v="26303.599999999999"/>
    <n v="23106.07"/>
    <m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m/>
    <m/>
    <m/>
    <m/>
  </r>
  <r>
    <x v="43"/>
    <x v="10"/>
    <n v="8606.34"/>
    <n v="3817.9299999999994"/>
    <m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m/>
    <m/>
    <m/>
    <m/>
  </r>
  <r>
    <x v="43"/>
    <x v="11"/>
    <n v="395.58"/>
    <n v="1754.5499999999997"/>
    <m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m/>
    <m/>
    <m/>
    <m/>
  </r>
  <r>
    <x v="4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13"/>
    <n v="207.71"/>
    <n v="555.12"/>
    <m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m/>
    <m/>
    <m/>
    <m/>
  </r>
  <r>
    <x v="43"/>
    <x v="14"/>
    <n v="46243.39"/>
    <n v="67903.8"/>
    <m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m/>
    <m/>
    <m/>
    <m/>
  </r>
  <r>
    <x v="43"/>
    <x v="15"/>
    <n v="1975.52"/>
    <n v="4089.44"/>
    <m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m/>
    <m/>
    <m/>
    <m/>
  </r>
  <r>
    <x v="43"/>
    <x v="16"/>
    <n v="178625.57"/>
    <n v="153409.79"/>
    <m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m/>
    <m/>
    <m/>
    <m/>
  </r>
  <r>
    <x v="43"/>
    <x v="17"/>
    <n v="22929.86"/>
    <n v="22980.2"/>
    <m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m/>
    <m/>
    <m/>
    <m/>
  </r>
  <r>
    <x v="4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3"/>
    <x v="19"/>
    <n v="51235.47"/>
    <n v="73256"/>
    <m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m/>
    <m/>
    <m/>
    <m/>
  </r>
  <r>
    <x v="43"/>
    <x v="20"/>
    <n v="73848.23"/>
    <n v="75846.05"/>
    <m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m/>
    <m/>
    <m/>
    <m/>
  </r>
  <r>
    <x v="43"/>
    <x v="21"/>
    <n v="13449.39"/>
    <n v="27622.79"/>
    <m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m/>
    <m/>
    <m/>
    <m/>
  </r>
  <r>
    <x v="4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3"/>
    <n v="1009.77"/>
    <n v="756.4"/>
    <m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m/>
    <m/>
    <m/>
    <m/>
  </r>
  <r>
    <x v="4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7"/>
    <n v="424.78"/>
    <n v="646.74"/>
    <m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m/>
    <m/>
    <m/>
    <m/>
  </r>
  <r>
    <x v="4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4"/>
    <x v="20"/>
    <n v="0"/>
    <n v="1383.04"/>
    <m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m/>
    <m/>
    <m/>
    <m/>
  </r>
  <r>
    <x v="44"/>
    <x v="21"/>
    <n v="1414.87"/>
    <n v="834.57"/>
    <m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m/>
    <m/>
    <m/>
    <m/>
  </r>
  <r>
    <x v="4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3"/>
    <n v="6558.82"/>
    <n v="7744.3099999999995"/>
    <m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m/>
    <m/>
    <m/>
    <m/>
  </r>
  <r>
    <x v="45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7"/>
    <n v="838.3"/>
    <n v="0"/>
    <m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m/>
    <m/>
    <m/>
    <m/>
  </r>
  <r>
    <x v="45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9"/>
    <n v="10241.990000000003"/>
    <n v="16016.950000000003"/>
    <m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m/>
    <m/>
    <m/>
    <m/>
  </r>
  <r>
    <x v="45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1"/>
    <n v="316.64999999999998"/>
    <n v="339.08"/>
    <m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m/>
    <m/>
    <m/>
    <m/>
  </r>
  <r>
    <x v="45"/>
    <x v="12"/>
    <n v="114.52"/>
    <n v="1385.99"/>
    <m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m/>
    <m/>
    <m/>
    <m/>
  </r>
  <r>
    <x v="45"/>
    <x v="13"/>
    <n v="39586.410000000003"/>
    <n v="124485.80000000002"/>
    <m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m/>
    <m/>
    <m/>
    <m/>
  </r>
  <r>
    <x v="45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6"/>
    <n v="69199.34"/>
    <n v="86667.16"/>
    <m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m/>
    <m/>
    <m/>
    <m/>
  </r>
  <r>
    <x v="45"/>
    <x v="17"/>
    <n v="35923.770000000004"/>
    <n v="15567.14"/>
    <m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m/>
    <m/>
    <m/>
    <m/>
  </r>
  <r>
    <x v="4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5"/>
    <x v="21"/>
    <n v="19918.79"/>
    <n v="8522.7500000000018"/>
    <m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m/>
    <m/>
    <m/>
    <m/>
  </r>
  <r>
    <x v="4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"/>
    <n v="0"/>
    <n v="664"/>
    <m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2"/>
    <n v="8275"/>
    <n v="12070"/>
    <m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m/>
    <m/>
    <m/>
    <m/>
  </r>
  <r>
    <x v="4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0"/>
    <n v="0"/>
    <n v="3426"/>
    <m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m/>
    <m/>
    <m/>
    <m/>
  </r>
  <r>
    <x v="4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4"/>
    <n v="4123"/>
    <n v="4580"/>
    <m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m/>
    <m/>
    <m/>
    <m/>
  </r>
  <r>
    <x v="4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18"/>
    <n v="2445"/>
    <n v="213"/>
    <m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m/>
    <m/>
    <m/>
    <m/>
  </r>
  <r>
    <x v="46"/>
    <x v="19"/>
    <n v="5458"/>
    <n v="9536"/>
    <m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m/>
    <m/>
    <m/>
    <m/>
  </r>
  <r>
    <x v="4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0"/>
    <n v="21666.41"/>
    <n v="55313.66"/>
    <m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m/>
    <m/>
    <m/>
    <m/>
  </r>
  <r>
    <x v="47"/>
    <x v="1"/>
    <n v="13306.89"/>
    <n v="23937.72"/>
    <m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m/>
    <m/>
    <m/>
    <m/>
  </r>
  <r>
    <x v="47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7"/>
    <n v="11237.52"/>
    <n v="31438.65"/>
    <m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m/>
    <m/>
    <m/>
    <m/>
  </r>
  <r>
    <x v="47"/>
    <x v="8"/>
    <n v="0"/>
    <n v="83344.56"/>
    <m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m/>
    <m/>
    <m/>
    <m/>
  </r>
  <r>
    <x v="47"/>
    <x v="9"/>
    <n v="105948.79"/>
    <n v="109596.42"/>
    <m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m/>
    <m/>
    <m/>
    <m/>
  </r>
  <r>
    <x v="47"/>
    <x v="10"/>
    <n v="51778.559999999998"/>
    <n v="86313.32"/>
    <m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m/>
    <m/>
    <m/>
    <m/>
  </r>
  <r>
    <x v="47"/>
    <x v="11"/>
    <n v="31540.33"/>
    <n v="41822.22"/>
    <m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m/>
    <m/>
    <m/>
    <m/>
  </r>
  <r>
    <x v="47"/>
    <x v="12"/>
    <n v="103521.06"/>
    <n v="40019.760000000002"/>
    <m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m/>
    <m/>
    <m/>
    <m/>
  </r>
  <r>
    <x v="47"/>
    <x v="13"/>
    <n v="42062.99"/>
    <n v="18452.07"/>
    <m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m/>
    <m/>
    <m/>
    <m/>
  </r>
  <r>
    <x v="47"/>
    <x v="14"/>
    <n v="51747.759999999995"/>
    <n v="145815.10999999999"/>
    <m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m/>
    <m/>
    <m/>
    <m/>
  </r>
  <r>
    <x v="4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6"/>
    <n v="83385.539999999994"/>
    <n v="301894.46999999997"/>
    <m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m/>
    <m/>
    <m/>
    <m/>
  </r>
  <r>
    <x v="4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19"/>
    <n v="0"/>
    <n v="942.08000000000175"/>
    <m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m/>
    <m/>
    <m/>
    <m/>
  </r>
  <r>
    <x v="4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7"/>
    <x v="21"/>
    <n v="0"/>
    <n v="160772.98000000001"/>
    <m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m/>
    <m/>
    <m/>
    <m/>
  </r>
  <r>
    <x v="4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"/>
    <n v="636"/>
    <n v="0"/>
    <m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4"/>
    <n v="0"/>
    <n v="4984"/>
    <m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m/>
    <m/>
    <m/>
    <m/>
  </r>
  <r>
    <x v="48"/>
    <x v="5"/>
    <n v="1545"/>
    <n v="4142"/>
    <m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m/>
    <m/>
    <m/>
    <m/>
  </r>
  <r>
    <x v="4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7"/>
    <n v="10031"/>
    <n v="259"/>
    <m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m/>
    <m/>
    <m/>
    <m/>
  </r>
  <r>
    <x v="48"/>
    <x v="8"/>
    <n v="41957"/>
    <n v="41116"/>
    <m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m/>
    <m/>
    <m/>
    <m/>
  </r>
  <r>
    <x v="48"/>
    <x v="9"/>
    <n v="7180"/>
    <n v="4915"/>
    <m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m/>
    <m/>
    <m/>
    <m/>
  </r>
  <r>
    <x v="48"/>
    <x v="10"/>
    <n v="7895"/>
    <n v="17758"/>
    <m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m/>
    <m/>
    <m/>
    <m/>
  </r>
  <r>
    <x v="48"/>
    <x v="11"/>
    <n v="35040"/>
    <n v="53562"/>
    <m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m/>
    <m/>
    <m/>
    <m/>
  </r>
  <r>
    <x v="48"/>
    <x v="12"/>
    <n v="23249"/>
    <n v="49031"/>
    <m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m/>
    <m/>
    <m/>
    <m/>
  </r>
  <r>
    <x v="48"/>
    <x v="13"/>
    <n v="10912"/>
    <n v="42812"/>
    <m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m/>
    <m/>
    <m/>
    <m/>
  </r>
  <r>
    <x v="48"/>
    <x v="14"/>
    <n v="158006"/>
    <n v="175881"/>
    <m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m/>
    <m/>
    <m/>
    <m/>
  </r>
  <r>
    <x v="48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6"/>
    <n v="75767"/>
    <n v="89419"/>
    <m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m/>
    <m/>
    <m/>
    <m/>
  </r>
  <r>
    <x v="48"/>
    <x v="17"/>
    <n v="707"/>
    <n v="3870"/>
    <m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m/>
    <m/>
    <m/>
    <m/>
  </r>
  <r>
    <x v="4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8"/>
    <x v="19"/>
    <n v="21702"/>
    <n v="82670"/>
    <m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m/>
    <m/>
    <m/>
    <m/>
  </r>
  <r>
    <x v="48"/>
    <x v="20"/>
    <n v="44548"/>
    <n v="60063"/>
    <m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m/>
    <m/>
    <m/>
    <m/>
  </r>
  <r>
    <x v="48"/>
    <x v="21"/>
    <n v="36610"/>
    <n v="58854"/>
    <m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m/>
    <m/>
    <m/>
    <m/>
  </r>
  <r>
    <x v="4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"/>
    <n v="9136.8700000000008"/>
    <n v="14691.09"/>
    <m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m/>
    <m/>
    <m/>
    <m/>
  </r>
  <r>
    <x v="49"/>
    <x v="2"/>
    <n v="88582.24"/>
    <n v="118404.16"/>
    <m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m/>
    <m/>
    <m/>
    <m/>
  </r>
  <r>
    <x v="49"/>
    <x v="3"/>
    <n v="13587.9"/>
    <n v="13887.38"/>
    <m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m/>
    <m/>
    <m/>
    <m/>
  </r>
  <r>
    <x v="49"/>
    <x v="4"/>
    <n v="1494.85"/>
    <n v="6625.75"/>
    <m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m/>
    <m/>
    <m/>
    <m/>
  </r>
  <r>
    <x v="4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6"/>
    <n v="5080.3599999999997"/>
    <n v="11600.04"/>
    <m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m/>
    <m/>
    <m/>
    <m/>
  </r>
  <r>
    <x v="4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2"/>
    <n v="1327.32"/>
    <n v="309.7"/>
    <m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m/>
    <m/>
    <m/>
    <m/>
  </r>
  <r>
    <x v="49"/>
    <x v="13"/>
    <n v="111612.06"/>
    <n v="121059.66"/>
    <m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m/>
    <m/>
    <m/>
    <m/>
  </r>
  <r>
    <x v="4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5"/>
    <n v="3341.12"/>
    <n v="4600.8999999999996"/>
    <m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m/>
    <m/>
    <m/>
    <m/>
  </r>
  <r>
    <x v="4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7"/>
    <n v="22396.85"/>
    <n v="23041.49"/>
    <m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m/>
    <m/>
    <m/>
    <m/>
  </r>
  <r>
    <x v="4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49"/>
    <x v="20"/>
    <n v="12963.81"/>
    <n v="9587.34"/>
    <m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m/>
    <m/>
    <m/>
    <m/>
  </r>
  <r>
    <x v="49"/>
    <x v="21"/>
    <n v="4736.26"/>
    <n v="5614.66"/>
    <m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m/>
    <m/>
    <m/>
    <m/>
  </r>
  <r>
    <x v="50"/>
    <x v="0"/>
    <n v="38074.83"/>
    <n v="135295.29"/>
    <m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m/>
    <m/>
    <m/>
    <m/>
  </r>
  <r>
    <x v="5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2"/>
    <n v="463633.44"/>
    <n v="889286.39"/>
    <m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m/>
    <m/>
    <m/>
    <m/>
  </r>
  <r>
    <x v="50"/>
    <x v="3"/>
    <n v="62762"/>
    <n v="55828.38"/>
    <m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m/>
    <m/>
    <m/>
    <m/>
  </r>
  <r>
    <x v="5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5"/>
    <n v="10536.59"/>
    <n v="46004.91"/>
    <m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m/>
    <m/>
    <m/>
    <m/>
  </r>
  <r>
    <x v="50"/>
    <x v="6"/>
    <n v="3846.69"/>
    <n v="0"/>
    <m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7"/>
    <n v="27102.65"/>
    <n v="62633.11"/>
    <m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m/>
    <m/>
    <m/>
    <m/>
  </r>
  <r>
    <x v="50"/>
    <x v="8"/>
    <n v="18433"/>
    <n v="54271.39"/>
    <m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m/>
    <m/>
    <m/>
    <m/>
  </r>
  <r>
    <x v="5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0"/>
    <n v="109965.23"/>
    <n v="164407.71"/>
    <m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m/>
    <m/>
    <m/>
    <m/>
  </r>
  <r>
    <x v="50"/>
    <x v="11"/>
    <n v="162879.39000000001"/>
    <n v="244992.27"/>
    <m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m/>
    <m/>
    <m/>
    <m/>
  </r>
  <r>
    <x v="50"/>
    <x v="12"/>
    <n v="75701.63"/>
    <n v="127774.55"/>
    <m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m/>
    <m/>
    <m/>
    <m/>
  </r>
  <r>
    <x v="50"/>
    <x v="13"/>
    <n v="8335.7099999999991"/>
    <n v="15987.45"/>
    <m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m/>
    <m/>
    <m/>
    <m/>
  </r>
  <r>
    <x v="50"/>
    <x v="14"/>
    <n v="414459.51"/>
    <n v="744358.82"/>
    <m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m/>
    <m/>
    <m/>
    <m/>
  </r>
  <r>
    <x v="50"/>
    <x v="15"/>
    <n v="19875"/>
    <n v="11973.6"/>
    <m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m/>
    <m/>
    <m/>
    <m/>
  </r>
  <r>
    <x v="50"/>
    <x v="16"/>
    <n v="0"/>
    <n v="531219.80000000005"/>
    <m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m/>
    <m/>
    <m/>
    <m/>
  </r>
  <r>
    <x v="5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19"/>
    <n v="12460"/>
    <n v="53628.2"/>
    <m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m/>
    <m/>
    <m/>
    <m/>
  </r>
  <r>
    <x v="5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2"/>
    <n v="471"/>
    <n v="0"/>
    <m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m/>
    <m/>
    <m/>
    <m/>
  </r>
  <r>
    <x v="5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5"/>
    <n v="0"/>
    <n v="3479.68"/>
    <m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m/>
    <m/>
    <m/>
    <m/>
  </r>
  <r>
    <x v="5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9"/>
    <n v="1144"/>
    <n v="2874"/>
    <m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4"/>
    <n v="2236"/>
    <n v="6823"/>
    <m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m/>
    <m/>
    <m/>
    <m/>
  </r>
  <r>
    <x v="5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6"/>
    <n v="9773.3700000000008"/>
    <n v="22414.67"/>
    <m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m/>
    <m/>
    <m/>
    <m/>
  </r>
  <r>
    <x v="5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1"/>
    <x v="20"/>
    <n v="0"/>
    <n v="3366.5"/>
    <m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m/>
    <m/>
    <m/>
    <m/>
  </r>
  <r>
    <x v="5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0"/>
    <n v="0"/>
    <n v="1039.17"/>
    <m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m/>
    <m/>
    <m/>
    <m/>
  </r>
  <r>
    <x v="5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2"/>
    <n v="12216.199999999999"/>
    <n v="17173.53"/>
    <m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m/>
    <m/>
    <m/>
    <m/>
  </r>
  <r>
    <x v="5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4"/>
    <n v="31434.539999999997"/>
    <n v="58064.44"/>
    <m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m/>
    <m/>
    <m/>
    <m/>
  </r>
  <r>
    <x v="52"/>
    <x v="5"/>
    <n v="2142"/>
    <n v="5471.33"/>
    <m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m/>
    <m/>
    <m/>
    <m/>
  </r>
  <r>
    <x v="5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8"/>
    <n v="8722.91"/>
    <n v="16599.509999999998"/>
    <m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m/>
    <m/>
    <m/>
    <m/>
  </r>
  <r>
    <x v="5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1"/>
    <n v="1696.77"/>
    <n v="830.86"/>
    <m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m/>
    <m/>
    <m/>
    <m/>
  </r>
  <r>
    <x v="52"/>
    <x v="12"/>
    <n v="0"/>
    <n v="2763.17"/>
    <m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m/>
    <m/>
    <m/>
    <m/>
  </r>
  <r>
    <x v="52"/>
    <x v="13"/>
    <n v="12152.57"/>
    <n v="16675.07"/>
    <m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m/>
    <m/>
    <m/>
    <m/>
  </r>
  <r>
    <x v="52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6"/>
    <n v="35017.549999999996"/>
    <n v="54352.9"/>
    <m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m/>
    <m/>
    <m/>
    <m/>
  </r>
  <r>
    <x v="5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2"/>
    <x v="20"/>
    <n v="39788.200000000004"/>
    <n v="44412.55"/>
    <m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m/>
    <m/>
    <m/>
    <m/>
  </r>
  <r>
    <x v="52"/>
    <x v="21"/>
    <n v="18230.55"/>
    <n v="38854.589999999997"/>
    <m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m/>
    <m/>
    <m/>
    <m/>
  </r>
  <r>
    <x v="5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2"/>
    <n v="12411.98"/>
    <n v="7559.98"/>
    <m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m/>
    <m/>
    <m/>
    <m/>
  </r>
  <r>
    <x v="5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5"/>
    <n v="4382"/>
    <n v="11074.710000000001"/>
    <m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m/>
    <m/>
    <m/>
    <m/>
  </r>
  <r>
    <x v="5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9"/>
    <n v="3068.25"/>
    <n v="1851.2"/>
    <m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m/>
    <m/>
    <m/>
    <m/>
  </r>
  <r>
    <x v="5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2"/>
    <n v="0"/>
    <n v="1697.28"/>
    <m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m/>
    <m/>
    <m/>
    <m/>
  </r>
  <r>
    <x v="53"/>
    <x v="13"/>
    <n v="6595"/>
    <n v="20562.849999999999"/>
    <m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m/>
    <m/>
    <m/>
    <m/>
  </r>
  <r>
    <x v="5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6"/>
    <n v="0"/>
    <n v="344"/>
    <m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m/>
    <m/>
    <m/>
    <m/>
  </r>
  <r>
    <x v="53"/>
    <x v="17"/>
    <n v="6687.43"/>
    <n v="7272.69"/>
    <m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m/>
    <m/>
    <m/>
    <m/>
  </r>
  <r>
    <x v="5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3"/>
    <x v="19"/>
    <n v="8966.65"/>
    <n v="12092.04"/>
    <m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m/>
    <m/>
    <m/>
    <m/>
  </r>
  <r>
    <x v="53"/>
    <x v="20"/>
    <n v="13168.5"/>
    <n v="23637.5"/>
    <m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m/>
    <m/>
    <m/>
    <m/>
  </r>
  <r>
    <x v="53"/>
    <x v="21"/>
    <n v="0"/>
    <n v="2423.33"/>
    <m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m/>
    <m/>
    <m/>
    <m/>
  </r>
  <r>
    <x v="5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9"/>
    <n v="0"/>
    <n v="21204.13"/>
    <m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m/>
    <m/>
    <m/>
    <m/>
  </r>
  <r>
    <x v="54"/>
    <x v="10"/>
    <n v="25502.06"/>
    <n v="11168.55"/>
    <m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m/>
    <m/>
    <m/>
    <m/>
  </r>
  <r>
    <x v="5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3"/>
    <n v="15619.45"/>
    <n v="38611.369999999995"/>
    <m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m/>
    <m/>
    <m/>
    <m/>
  </r>
  <r>
    <x v="5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6"/>
    <n v="239689.19999999992"/>
    <n v="260024.11999999994"/>
    <m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m/>
    <m/>
    <m/>
    <m/>
  </r>
  <r>
    <x v="54"/>
    <x v="17"/>
    <n v="5529.79"/>
    <n v="0"/>
    <m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m/>
    <m/>
    <m/>
    <m/>
  </r>
  <r>
    <x v="5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4"/>
    <x v="19"/>
    <n v="36283.72"/>
    <n v="150514.68"/>
    <m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m/>
    <m/>
    <m/>
    <m/>
  </r>
  <r>
    <x v="54"/>
    <x v="20"/>
    <n v="332039.22999999986"/>
    <n v="265455.64000000007"/>
    <m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m/>
    <m/>
    <m/>
    <m/>
  </r>
  <r>
    <x v="5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2"/>
    <n v="38697.910000000003"/>
    <n v="39655.89"/>
    <m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m/>
    <m/>
    <m/>
    <m/>
  </r>
  <r>
    <x v="5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4"/>
    <n v="0"/>
    <n v="39301.759999999995"/>
    <m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m/>
    <m/>
    <m/>
    <m/>
  </r>
  <r>
    <x v="5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7"/>
    <n v="1280.02"/>
    <n v="678.28"/>
    <m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m/>
    <m/>
    <m/>
    <m/>
  </r>
  <r>
    <x v="55"/>
    <x v="8"/>
    <n v="26974.920000000002"/>
    <n v="2617.7200000000003"/>
    <m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m/>
    <m/>
    <m/>
    <m/>
  </r>
  <r>
    <x v="55"/>
    <x v="9"/>
    <n v="1761.46"/>
    <n v="2817.7099999999996"/>
    <m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m/>
    <m/>
    <m/>
    <m/>
  </r>
  <r>
    <x v="55"/>
    <x v="10"/>
    <n v="2762.2800000000007"/>
    <n v="5054.3200000000015"/>
    <m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m/>
    <m/>
    <m/>
    <m/>
  </r>
  <r>
    <x v="55"/>
    <x v="11"/>
    <n v="12511.269999999999"/>
    <n v="11520.31"/>
    <m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m/>
    <m/>
    <m/>
    <m/>
  </r>
  <r>
    <x v="55"/>
    <x v="12"/>
    <n v="6056.9899999999989"/>
    <n v="13074.009999999997"/>
    <m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m/>
    <m/>
    <m/>
    <m/>
  </r>
  <r>
    <x v="5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4"/>
    <n v="60796.860000000008"/>
    <n v="46770.59"/>
    <m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m/>
    <m/>
    <m/>
    <m/>
  </r>
  <r>
    <x v="55"/>
    <x v="15"/>
    <n v="4203.2100000000009"/>
    <n v="9504.119999999999"/>
    <m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m/>
    <m/>
    <m/>
    <m/>
  </r>
  <r>
    <x v="55"/>
    <x v="16"/>
    <n v="18776.5"/>
    <n v="61791.299999999988"/>
    <m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m/>
    <m/>
    <m/>
    <m/>
  </r>
  <r>
    <x v="5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5"/>
    <x v="20"/>
    <n v="8764.3500000000022"/>
    <n v="13113.510000000004"/>
    <m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m/>
    <m/>
    <m/>
    <m/>
  </r>
  <r>
    <x v="55"/>
    <x v="21"/>
    <n v="31444.59"/>
    <n v="66440.210000000006"/>
    <m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m/>
    <m/>
    <m/>
    <m/>
  </r>
  <r>
    <x v="5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2"/>
    <n v="2623.95"/>
    <n v="932.4"/>
    <m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m/>
    <m/>
    <m/>
    <m/>
  </r>
  <r>
    <x v="56"/>
    <x v="3"/>
    <n v="1410.3"/>
    <n v="2755.8"/>
    <m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m/>
    <m/>
    <m/>
    <m/>
  </r>
  <r>
    <x v="5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7"/>
    <n v="474.06"/>
    <n v="1512.89"/>
    <m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m/>
    <m/>
    <m/>
    <m/>
  </r>
  <r>
    <x v="56"/>
    <x v="8"/>
    <n v="2013.07"/>
    <n v="7372.91"/>
    <m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m/>
    <m/>
    <m/>
    <m/>
  </r>
  <r>
    <x v="5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0"/>
    <n v="1402.65"/>
    <n v="835.65"/>
    <m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m/>
    <m/>
    <m/>
    <m/>
  </r>
  <r>
    <x v="5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3"/>
    <n v="46610.63"/>
    <n v="72968.649999999994"/>
    <m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m/>
    <m/>
    <m/>
    <m/>
  </r>
  <r>
    <x v="5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6"/>
    <n v="4806.51"/>
    <n v="20451.509999999998"/>
    <m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m/>
    <m/>
    <m/>
    <m/>
  </r>
  <r>
    <x v="5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6"/>
    <x v="20"/>
    <n v="1685.87"/>
    <n v="1311.94"/>
    <m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m/>
    <m/>
    <m/>
    <m/>
  </r>
  <r>
    <x v="5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4"/>
    <n v="77849.27"/>
    <n v="86921.58"/>
    <m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m/>
    <m/>
    <m/>
    <m/>
  </r>
  <r>
    <x v="5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3"/>
    <n v="37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m/>
    <m/>
    <m/>
    <m/>
  </r>
  <r>
    <x v="57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7"/>
    <x v="20"/>
    <n v="181938.37"/>
    <n v="275779.55"/>
    <m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m/>
    <m/>
    <m/>
    <m/>
  </r>
  <r>
    <x v="57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0"/>
    <n v="1342.64"/>
    <n v="1111.42"/>
    <m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m/>
    <m/>
    <m/>
    <m/>
  </r>
  <r>
    <x v="58"/>
    <x v="1"/>
    <n v="7873.91"/>
    <n v="6208.19"/>
    <m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m/>
    <m/>
    <m/>
    <m/>
  </r>
  <r>
    <x v="5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3"/>
    <n v="664.2"/>
    <n v="785.24"/>
    <m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m/>
    <m/>
    <m/>
    <m/>
  </r>
  <r>
    <x v="58"/>
    <x v="4"/>
    <n v="1365"/>
    <n v="1248.25"/>
    <m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m/>
    <m/>
    <m/>
    <m/>
  </r>
  <r>
    <x v="5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8"/>
    <n v="639.29999999999995"/>
    <n v="1145.4000000000001"/>
    <m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9"/>
    <n v="3274.09"/>
    <n v="2450.6"/>
    <m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m/>
    <m/>
    <m/>
    <m/>
  </r>
  <r>
    <x v="5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2"/>
    <n v="507.69"/>
    <n v="1346.1"/>
    <m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m/>
    <m/>
    <m/>
    <m/>
  </r>
  <r>
    <x v="5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4"/>
    <n v="2629.4"/>
    <n v="1277.04"/>
    <m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m/>
    <m/>
    <m/>
    <m/>
  </r>
  <r>
    <x v="5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6"/>
    <n v="1106.48"/>
    <n v="6596"/>
    <m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m/>
    <m/>
    <m/>
    <m/>
  </r>
  <r>
    <x v="58"/>
    <x v="17"/>
    <n v="632.21"/>
    <n v="532.84"/>
    <m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m/>
    <m/>
    <m/>
    <m/>
  </r>
  <r>
    <x v="5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8"/>
    <x v="20"/>
    <n v="5981.22"/>
    <n v="4073.5"/>
    <m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m/>
    <m/>
    <m/>
    <m/>
  </r>
  <r>
    <x v="5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0"/>
    <n v="0"/>
    <n v="584.94000000000005"/>
    <m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m/>
    <m/>
    <m/>
    <m/>
  </r>
  <r>
    <x v="5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2"/>
    <n v="54697.21"/>
    <n v="67755.25"/>
    <m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m/>
    <m/>
    <m/>
    <m/>
  </r>
  <r>
    <x v="59"/>
    <x v="3"/>
    <n v="2540.7199999999998"/>
    <n v="1665.58"/>
    <m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m/>
    <m/>
    <m/>
    <m/>
  </r>
  <r>
    <x v="59"/>
    <x v="4"/>
    <n v="7394.46"/>
    <n v="8468.0400000000009"/>
    <m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m/>
    <m/>
    <m/>
    <m/>
  </r>
  <r>
    <x v="5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7"/>
    <n v="2990.24"/>
    <n v="4747.2299999999996"/>
    <m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m/>
    <m/>
    <m/>
    <m/>
  </r>
  <r>
    <x v="59"/>
    <x v="8"/>
    <n v="17518.14"/>
    <n v="16975.849999999999"/>
    <m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m/>
    <m/>
    <m/>
    <m/>
  </r>
  <r>
    <x v="59"/>
    <x v="9"/>
    <n v="0"/>
    <n v="2908.2"/>
    <m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m/>
    <m/>
    <m/>
    <m/>
  </r>
  <r>
    <x v="59"/>
    <x v="10"/>
    <n v="0"/>
    <n v="0"/>
    <m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m/>
    <m/>
    <m/>
    <m/>
  </r>
  <r>
    <x v="59"/>
    <x v="11"/>
    <n v="6075.16"/>
    <n v="11721.42"/>
    <m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m/>
    <m/>
    <m/>
    <m/>
  </r>
  <r>
    <x v="59"/>
    <x v="12"/>
    <n v="2354.2399999999998"/>
    <n v="2934"/>
    <m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m/>
    <m/>
    <m/>
    <m/>
  </r>
  <r>
    <x v="59"/>
    <x v="13"/>
    <n v="0"/>
    <n v="4405.1099999999997"/>
    <m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m/>
    <m/>
    <m/>
    <m/>
  </r>
  <r>
    <x v="59"/>
    <x v="14"/>
    <n v="25345.360000000001"/>
    <n v="16372.95"/>
    <m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m/>
    <m/>
    <m/>
    <m/>
  </r>
  <r>
    <x v="59"/>
    <x v="15"/>
    <n v="516.63"/>
    <n v="1746.0600000000002"/>
    <m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m/>
    <m/>
    <m/>
    <m/>
  </r>
  <r>
    <x v="59"/>
    <x v="16"/>
    <n v="40652.1"/>
    <n v="58105"/>
    <m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m/>
    <m/>
    <m/>
    <m/>
  </r>
  <r>
    <x v="59"/>
    <x v="17"/>
    <n v="0"/>
    <n v="6625.04"/>
    <m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m/>
    <m/>
    <m/>
    <m/>
  </r>
  <r>
    <x v="5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59"/>
    <x v="20"/>
    <n v="0"/>
    <n v="358.6"/>
    <m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m/>
    <m/>
    <m/>
    <m/>
  </r>
  <r>
    <x v="59"/>
    <x v="21"/>
    <n v="3227.19"/>
    <n v="4743.97"/>
    <m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m/>
    <m/>
    <m/>
    <m/>
  </r>
  <r>
    <x v="60"/>
    <x v="0"/>
    <n v="12303.47"/>
    <n v="32684.32"/>
    <m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m/>
    <m/>
    <m/>
    <m/>
  </r>
  <r>
    <x v="60"/>
    <x v="1"/>
    <n v="18860.21"/>
    <n v="19016.150000000001"/>
    <m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m/>
    <m/>
    <m/>
    <m/>
  </r>
  <r>
    <x v="60"/>
    <x v="2"/>
    <n v="3084"/>
    <n v="9386.06"/>
    <m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m/>
    <m/>
    <m/>
    <m/>
  </r>
  <r>
    <x v="60"/>
    <x v="3"/>
    <n v="29550.19"/>
    <n v="25557.14"/>
    <m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m/>
    <m/>
    <m/>
    <m/>
  </r>
  <r>
    <x v="60"/>
    <x v="4"/>
    <n v="9774.11"/>
    <n v="7530.2"/>
    <m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m/>
    <m/>
    <m/>
    <m/>
  </r>
  <r>
    <x v="6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7"/>
    <n v="32644.7"/>
    <n v="54144.79"/>
    <m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m/>
    <m/>
    <m/>
    <m/>
  </r>
  <r>
    <x v="60"/>
    <x v="8"/>
    <n v="4954.08"/>
    <n v="4807.37"/>
    <m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m/>
    <m/>
    <m/>
    <m/>
  </r>
  <r>
    <x v="6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10"/>
    <n v="63016.54"/>
    <n v="74289.55"/>
    <m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m/>
    <m/>
    <m/>
    <m/>
  </r>
  <r>
    <x v="60"/>
    <x v="11"/>
    <n v="19287.71"/>
    <n v="23203.31"/>
    <m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m/>
    <m/>
    <m/>
    <m/>
  </r>
  <r>
    <x v="60"/>
    <x v="12"/>
    <n v="18988.61"/>
    <n v="25738.639999999999"/>
    <m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m/>
    <m/>
    <m/>
    <m/>
  </r>
  <r>
    <x v="60"/>
    <x v="13"/>
    <n v="0"/>
    <n v="2842.92"/>
    <m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m/>
    <m/>
    <m/>
    <m/>
  </r>
  <r>
    <x v="60"/>
    <x v="14"/>
    <n v="86958.88"/>
    <n v="82595.490000000005"/>
    <m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m/>
    <m/>
    <m/>
    <m/>
  </r>
  <r>
    <x v="60"/>
    <x v="15"/>
    <n v="26513.41"/>
    <n v="38514.99"/>
    <m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m/>
    <m/>
    <m/>
    <m/>
  </r>
  <r>
    <x v="60"/>
    <x v="16"/>
    <n v="80409.87"/>
    <n v="135520.68"/>
    <m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m/>
    <m/>
    <m/>
    <m/>
  </r>
  <r>
    <x v="60"/>
    <x v="17"/>
    <n v="1694.86"/>
    <n v="503.71"/>
    <m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m/>
    <m/>
    <m/>
    <m/>
  </r>
  <r>
    <x v="6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0"/>
    <x v="19"/>
    <n v="0"/>
    <n v="4694.8100000000004"/>
    <m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m/>
    <m/>
    <m/>
    <m/>
  </r>
  <r>
    <x v="60"/>
    <x v="20"/>
    <n v="37996.39"/>
    <n v="46023.44"/>
    <m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m/>
    <m/>
    <m/>
    <m/>
  </r>
  <r>
    <x v="60"/>
    <x v="21"/>
    <n v="0"/>
    <n v="1544"/>
    <m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m/>
    <m/>
    <m/>
    <m/>
  </r>
  <r>
    <x v="6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"/>
    <n v="3443"/>
    <n v="0"/>
    <m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m/>
    <m/>
    <m/>
    <m/>
  </r>
  <r>
    <x v="61"/>
    <x v="2"/>
    <n v="12162"/>
    <n v="39301"/>
    <m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m/>
    <m/>
    <m/>
    <m/>
  </r>
  <r>
    <x v="61"/>
    <x v="3"/>
    <n v="2648"/>
    <n v="10180"/>
    <m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m/>
    <m/>
    <m/>
    <m/>
  </r>
  <r>
    <x v="6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5"/>
    <n v="1037"/>
    <n v="2819"/>
    <m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6"/>
    <n v="0"/>
    <n v="0"/>
    <m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7"/>
    <n v="2947"/>
    <n v="2370"/>
    <m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m/>
    <m/>
    <m/>
    <m/>
  </r>
  <r>
    <x v="6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9"/>
    <n v="29993"/>
    <n v="14335"/>
    <m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m/>
    <m/>
    <m/>
    <m/>
  </r>
  <r>
    <x v="6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1"/>
    <n v="1579"/>
    <n v="1206"/>
    <m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m/>
    <m/>
    <m/>
    <m/>
  </r>
  <r>
    <x v="61"/>
    <x v="12"/>
    <n v="-21"/>
    <n v="0"/>
    <m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m/>
    <m/>
    <m/>
    <m/>
  </r>
  <r>
    <x v="61"/>
    <x v="13"/>
    <n v="16756"/>
    <n v="69095"/>
    <m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m/>
    <m/>
    <m/>
    <m/>
  </r>
  <r>
    <x v="61"/>
    <x v="14"/>
    <n v="19530"/>
    <n v="4231"/>
    <m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m/>
    <m/>
    <m/>
    <m/>
  </r>
  <r>
    <x v="61"/>
    <x v="15"/>
    <n v="2670"/>
    <n v="2232"/>
    <m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m/>
    <m/>
    <m/>
    <m/>
  </r>
  <r>
    <x v="61"/>
    <x v="16"/>
    <n v="36774"/>
    <n v="8542"/>
    <m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m/>
    <m/>
    <m/>
    <m/>
  </r>
  <r>
    <x v="61"/>
    <x v="17"/>
    <n v="287"/>
    <n v="0"/>
    <m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19"/>
    <n v="13702"/>
    <n v="11488"/>
    <m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m/>
    <m/>
    <m/>
    <m/>
  </r>
  <r>
    <x v="61"/>
    <x v="20"/>
    <n v="0"/>
    <n v="801"/>
    <m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m/>
    <m/>
    <m/>
    <m/>
  </r>
  <r>
    <x v="61"/>
    <x v="21"/>
    <n v="6110"/>
    <n v="20278"/>
    <m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m/>
    <m/>
    <m/>
    <m/>
  </r>
  <r>
    <x v="6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"/>
    <n v="122740.35"/>
    <n v="269094.73"/>
    <m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m/>
    <m/>
    <m/>
    <m/>
  </r>
  <r>
    <x v="6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4"/>
    <n v="1587.01"/>
    <n v="0"/>
    <m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m/>
    <m/>
    <m/>
    <m/>
  </r>
  <r>
    <x v="6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7"/>
    <n v="123660.91"/>
    <n v="318823.28999999998"/>
    <m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m/>
    <m/>
    <m/>
    <m/>
  </r>
  <r>
    <x v="62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4"/>
    <n v="207057.85"/>
    <n v="295359.74"/>
    <m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m/>
    <m/>
    <m/>
    <m/>
  </r>
  <r>
    <x v="6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6"/>
    <n v="0"/>
    <n v="33614.160000000003"/>
    <m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m/>
    <m/>
    <m/>
    <m/>
  </r>
  <r>
    <x v="6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2"/>
    <x v="21"/>
    <n v="-455.11999999999932"/>
    <n v="12198.61"/>
    <m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m/>
    <m/>
    <m/>
    <m/>
  </r>
  <r>
    <x v="6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"/>
    <n v="1914.98"/>
    <n v="752.78"/>
    <m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m/>
    <m/>
    <m/>
    <m/>
  </r>
  <r>
    <x v="6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3"/>
    <n v="224.69"/>
    <n v="0"/>
    <m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m/>
    <m/>
    <m/>
    <m/>
  </r>
  <r>
    <x v="6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9"/>
    <n v="6972.66"/>
    <n v="5706.14"/>
    <m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m/>
    <m/>
    <m/>
    <m/>
  </r>
  <r>
    <x v="63"/>
    <x v="10"/>
    <n v="48.18"/>
    <n v="0"/>
    <m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m/>
    <m/>
    <m/>
    <m/>
  </r>
  <r>
    <x v="63"/>
    <x v="11"/>
    <n v="13024.059999999998"/>
    <n v="10598.95"/>
    <m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m/>
    <m/>
    <m/>
    <m/>
  </r>
  <r>
    <x v="6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3"/>
    <n v="11842.18"/>
    <n v="17236.2"/>
    <m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m/>
    <m/>
    <m/>
    <m/>
  </r>
  <r>
    <x v="6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5"/>
    <n v="5918.39"/>
    <n v="2000.82"/>
    <m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m/>
    <m/>
    <m/>
    <m/>
  </r>
  <r>
    <x v="63"/>
    <x v="16"/>
    <n v="154375.18"/>
    <n v="124721.74"/>
    <m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m/>
    <m/>
    <m/>
    <m/>
  </r>
  <r>
    <x v="6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3"/>
    <x v="20"/>
    <n v="69603.83"/>
    <n v="81130.69"/>
    <m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m/>
    <m/>
    <m/>
    <m/>
  </r>
  <r>
    <x v="63"/>
    <x v="21"/>
    <n v="23513.32"/>
    <n v="23363.3"/>
    <m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m/>
    <m/>
    <m/>
    <m/>
  </r>
  <r>
    <x v="64"/>
    <x v="0"/>
    <n v="7427.2"/>
    <n v="9042.9"/>
    <m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m/>
    <m/>
    <m/>
    <m/>
  </r>
  <r>
    <x v="6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2"/>
    <n v="297.44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m/>
    <m/>
    <m/>
    <m/>
  </r>
  <r>
    <x v="6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4"/>
    <n v="7201.59"/>
    <n v="4406.71"/>
    <m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m/>
    <m/>
    <m/>
    <m/>
  </r>
  <r>
    <x v="64"/>
    <x v="5"/>
    <n v="0"/>
    <n v="1604"/>
    <m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m/>
    <m/>
    <m/>
    <m/>
  </r>
  <r>
    <x v="6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7"/>
    <n v="301.24"/>
    <n v="0"/>
    <m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m/>
    <m/>
    <m/>
    <m/>
  </r>
  <r>
    <x v="64"/>
    <x v="8"/>
    <n v="887.08"/>
    <n v="1123.69"/>
    <m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m/>
    <m/>
    <m/>
    <m/>
  </r>
  <r>
    <x v="6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4"/>
    <n v="1926.91"/>
    <n v="5224.76"/>
    <m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m/>
    <m/>
    <m/>
    <m/>
  </r>
  <r>
    <x v="64"/>
    <x v="15"/>
    <n v="461.35"/>
    <n v="834.2"/>
    <m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m/>
    <m/>
    <m/>
    <m/>
  </r>
  <r>
    <x v="6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7"/>
    <n v="1381.47"/>
    <n v="5250"/>
    <m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m/>
    <m/>
    <m/>
    <m/>
  </r>
  <r>
    <x v="6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4"/>
    <x v="19"/>
    <n v="8969.23"/>
    <n v="7975.32"/>
    <m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m/>
    <m/>
    <m/>
    <m/>
  </r>
  <r>
    <x v="64"/>
    <x v="20"/>
    <n v="325.73"/>
    <n v="252.5"/>
    <m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m/>
    <m/>
    <m/>
    <m/>
  </r>
  <r>
    <x v="64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8"/>
    <n v="0"/>
    <n v="1246"/>
    <m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8"/>
    <n v="21143.38"/>
    <n v="25541.78"/>
    <m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m/>
    <m/>
    <m/>
    <m/>
  </r>
  <r>
    <x v="66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6"/>
    <x v="21"/>
    <n v="192010.2"/>
    <n v="346399.12"/>
    <m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m/>
    <m/>
    <m/>
    <m/>
  </r>
  <r>
    <x v="67"/>
    <x v="0"/>
    <n v="7630.51"/>
    <n v="4651.55"/>
    <m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m/>
    <m/>
    <m/>
    <m/>
  </r>
  <r>
    <x v="67"/>
    <x v="1"/>
    <n v="0"/>
    <n v="1854.11"/>
    <m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m/>
    <m/>
    <m/>
    <m/>
  </r>
  <r>
    <x v="67"/>
    <x v="2"/>
    <n v="43229.7"/>
    <n v="53674.58"/>
    <m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m/>
    <m/>
    <m/>
    <m/>
  </r>
  <r>
    <x v="67"/>
    <x v="3"/>
    <n v="0"/>
    <n v="1171.49"/>
    <m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4"/>
    <n v="6499.98"/>
    <n v="11408.63"/>
    <m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m/>
    <m/>
    <m/>
    <m/>
  </r>
  <r>
    <x v="6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6"/>
    <n v="2330.64"/>
    <n v="2363.25"/>
    <m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m/>
    <m/>
    <m/>
    <m/>
  </r>
  <r>
    <x v="67"/>
    <x v="7"/>
    <n v="3872.07"/>
    <n v="5836.02"/>
    <m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m/>
    <m/>
    <m/>
    <m/>
  </r>
  <r>
    <x v="67"/>
    <x v="8"/>
    <n v="11932.06"/>
    <n v="11477.33"/>
    <m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m/>
    <m/>
    <m/>
    <m/>
  </r>
  <r>
    <x v="67"/>
    <x v="9"/>
    <n v="1361.16"/>
    <n v="2445.35"/>
    <m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m/>
    <m/>
    <m/>
    <m/>
  </r>
  <r>
    <x v="67"/>
    <x v="10"/>
    <n v="3819.74"/>
    <n v="4139.34"/>
    <m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m/>
    <m/>
    <m/>
    <m/>
  </r>
  <r>
    <x v="67"/>
    <x v="11"/>
    <n v="7845.76"/>
    <n v="13324.65"/>
    <m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m/>
    <m/>
    <m/>
    <m/>
  </r>
  <r>
    <x v="67"/>
    <x v="12"/>
    <n v="8477.94"/>
    <n v="8374.11"/>
    <m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m/>
    <m/>
    <m/>
    <m/>
  </r>
  <r>
    <x v="67"/>
    <x v="13"/>
    <n v="8384.9"/>
    <n v="9197.6"/>
    <m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m/>
    <m/>
    <m/>
    <m/>
  </r>
  <r>
    <x v="67"/>
    <x v="14"/>
    <n v="49354.02"/>
    <n v="50841.93"/>
    <m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m/>
    <m/>
    <m/>
    <m/>
  </r>
  <r>
    <x v="67"/>
    <x v="15"/>
    <n v="6466.25"/>
    <n v="7633.46"/>
    <m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m/>
    <m/>
    <m/>
    <m/>
  </r>
  <r>
    <x v="67"/>
    <x v="16"/>
    <n v="21293.46"/>
    <n v="24933.759999999998"/>
    <m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m/>
    <m/>
    <m/>
    <m/>
  </r>
  <r>
    <x v="6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7"/>
    <x v="19"/>
    <n v="17636.990000000002"/>
    <n v="26558.62"/>
    <m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m/>
    <m/>
    <m/>
    <m/>
  </r>
  <r>
    <x v="67"/>
    <x v="20"/>
    <n v="15880.61"/>
    <n v="17078.79"/>
    <m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m/>
    <m/>
    <m/>
    <m/>
  </r>
  <r>
    <x v="67"/>
    <x v="21"/>
    <n v="15438.96"/>
    <n v="14930.58"/>
    <m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m/>
    <m/>
    <m/>
    <m/>
  </r>
  <r>
    <x v="6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"/>
    <n v="0"/>
    <n v="3528.21"/>
    <m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m/>
    <m/>
    <m/>
    <m/>
  </r>
  <r>
    <x v="68"/>
    <x v="2"/>
    <n v="3987.83"/>
    <n v="4901.47"/>
    <m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m/>
    <m/>
    <m/>
    <m/>
  </r>
  <r>
    <x v="68"/>
    <x v="3"/>
    <n v="14489.02"/>
    <n v="13233.15"/>
    <m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m/>
    <m/>
    <m/>
    <m/>
  </r>
  <r>
    <x v="68"/>
    <x v="4"/>
    <n v="5115.95"/>
    <n v="7969"/>
    <m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m/>
    <m/>
    <m/>
    <m/>
  </r>
  <r>
    <x v="68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7"/>
    <n v="133.77000000000001"/>
    <n v="446.45"/>
    <m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m/>
    <m/>
    <m/>
    <m/>
  </r>
  <r>
    <x v="68"/>
    <x v="8"/>
    <n v="5143.57"/>
    <n v="5439.04"/>
    <m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m/>
    <m/>
    <m/>
    <m/>
  </r>
  <r>
    <x v="68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0"/>
    <n v="38305.94"/>
    <n v="41197.68"/>
    <m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m/>
    <m/>
    <m/>
    <m/>
  </r>
  <r>
    <x v="68"/>
    <x v="11"/>
    <n v="4180.93"/>
    <n v="1709.78"/>
    <m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m/>
    <m/>
    <m/>
    <m/>
  </r>
  <r>
    <x v="68"/>
    <x v="12"/>
    <n v="2555"/>
    <n v="7924.12"/>
    <m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m/>
    <m/>
    <m/>
    <m/>
  </r>
  <r>
    <x v="68"/>
    <x v="13"/>
    <n v="23818.77"/>
    <n v="30795.59"/>
    <m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m/>
    <m/>
    <m/>
    <m/>
  </r>
  <r>
    <x v="68"/>
    <x v="14"/>
    <n v="97495.8"/>
    <n v="100904.79"/>
    <m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m/>
    <m/>
    <m/>
    <m/>
  </r>
  <r>
    <x v="68"/>
    <x v="15"/>
    <n v="8946.9500000000007"/>
    <n v="25243.21"/>
    <m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m/>
    <m/>
    <m/>
    <m/>
  </r>
  <r>
    <x v="68"/>
    <x v="16"/>
    <n v="5455.03"/>
    <n v="9756.26"/>
    <m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m/>
    <m/>
    <m/>
    <m/>
  </r>
  <r>
    <x v="68"/>
    <x v="17"/>
    <n v="1609.36"/>
    <n v="1942.57"/>
    <m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m/>
    <m/>
    <m/>
    <m/>
  </r>
  <r>
    <x v="6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8"/>
    <x v="19"/>
    <n v="20805.34"/>
    <n v="52912.38"/>
    <m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m/>
    <m/>
    <m/>
    <m/>
  </r>
  <r>
    <x v="68"/>
    <x v="20"/>
    <n v="48140.22"/>
    <n v="52969.36"/>
    <m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m/>
    <m/>
    <m/>
    <m/>
  </r>
  <r>
    <x v="68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0"/>
    <n v="1830.897567602562"/>
    <n v="0"/>
    <m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m/>
    <m/>
    <m/>
    <m/>
  </r>
  <r>
    <x v="6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5"/>
    <n v="5785.7400471973315"/>
    <n v="597"/>
    <m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m/>
    <m/>
    <m/>
    <m/>
  </r>
  <r>
    <x v="69"/>
    <x v="6"/>
    <n v="13017.698994583088"/>
    <n v="5468"/>
    <m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m/>
    <m/>
    <m/>
    <m/>
  </r>
  <r>
    <x v="69"/>
    <x v="7"/>
    <n v="12605.35804097288"/>
    <n v="4661"/>
    <m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m/>
    <m/>
    <m/>
    <m/>
  </r>
  <r>
    <x v="6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9"/>
    <n v="1628.6170997937804"/>
    <n v="179"/>
    <m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m/>
    <m/>
    <m/>
    <m/>
  </r>
  <r>
    <x v="6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1"/>
    <n v="610.29918920085402"/>
    <n v="0"/>
    <m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m/>
    <m/>
    <m/>
    <m/>
  </r>
  <r>
    <x v="69"/>
    <x v="12"/>
    <n v="3100.7693932910247"/>
    <n v="0"/>
    <m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m/>
    <m/>
    <m/>
    <m/>
  </r>
  <r>
    <x v="6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7"/>
    <n v="0"/>
    <n v="1803"/>
    <m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m/>
    <m/>
    <m/>
    <m/>
  </r>
  <r>
    <x v="6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69"/>
    <x v="20"/>
    <n v="29426.621387515966"/>
    <n v="18794"/>
    <m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m/>
    <m/>
    <m/>
    <m/>
  </r>
  <r>
    <x v="69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0"/>
    <n v="2224.2206994529706"/>
    <n v="15532"/>
    <m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m/>
    <m/>
    <m/>
    <m/>
  </r>
  <r>
    <x v="7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2"/>
    <n v="0"/>
    <n v="24174"/>
    <m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m/>
    <m/>
    <m/>
    <m/>
  </r>
  <r>
    <x v="7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4"/>
    <n v="1913.0199797471528"/>
    <n v="-780"/>
    <m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m/>
    <m/>
    <m/>
    <m/>
  </r>
  <r>
    <x v="70"/>
    <x v="5"/>
    <n v="5761.5355467757672"/>
    <n v="1728"/>
    <m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m/>
    <m/>
    <m/>
    <m/>
  </r>
  <r>
    <x v="70"/>
    <x v="6"/>
    <n v="3137.9405903669972"/>
    <n v="6604"/>
    <m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m/>
    <m/>
    <m/>
    <m/>
  </r>
  <r>
    <x v="70"/>
    <x v="7"/>
    <n v="6542.9951318148214"/>
    <n v="4963"/>
    <m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m/>
    <m/>
    <m/>
    <m/>
  </r>
  <r>
    <x v="7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9"/>
    <n v="8801.793689012884"/>
    <n v="15053"/>
    <m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m/>
    <m/>
    <m/>
    <m/>
  </r>
  <r>
    <x v="7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6"/>
    <n v="8169.0188922777197"/>
    <n v="0"/>
    <m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m/>
    <m/>
    <m/>
    <m/>
  </r>
  <r>
    <x v="7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0"/>
    <x v="20"/>
    <n v="530.77011638714498"/>
    <n v="4200"/>
    <m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m/>
    <m/>
    <m/>
    <m/>
  </r>
  <r>
    <x v="7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2"/>
    <n v="513"/>
    <n v="2138"/>
    <m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m/>
    <m/>
    <m/>
    <m/>
  </r>
  <r>
    <x v="71"/>
    <x v="3"/>
    <n v="673"/>
    <n v="1726"/>
    <m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m/>
    <m/>
    <m/>
    <m/>
  </r>
  <r>
    <x v="71"/>
    <x v="4"/>
    <n v="3824"/>
    <n v="4221"/>
    <m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m/>
    <m/>
    <m/>
    <m/>
  </r>
  <r>
    <x v="7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8"/>
    <n v="2363"/>
    <n v="3109"/>
    <m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m/>
    <m/>
    <m/>
    <m/>
  </r>
  <r>
    <x v="7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1"/>
    <n v="0.01"/>
    <n v="43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m/>
    <m/>
    <m/>
    <m/>
  </r>
  <r>
    <x v="71"/>
    <x v="12"/>
    <n v="398"/>
    <n v="434"/>
    <m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m/>
    <m/>
    <m/>
    <m/>
  </r>
  <r>
    <x v="7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4"/>
    <n v="5918"/>
    <n v="11119"/>
    <m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m/>
    <m/>
    <m/>
    <m/>
  </r>
  <r>
    <x v="7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6"/>
    <n v="18398"/>
    <n v="13606"/>
    <m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m/>
    <m/>
    <m/>
    <m/>
  </r>
  <r>
    <x v="7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1"/>
    <x v="18"/>
    <n v="892"/>
    <n v="2733"/>
    <m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m/>
    <m/>
    <m/>
    <m/>
  </r>
  <r>
    <x v="71"/>
    <x v="19"/>
    <n v="23378"/>
    <n v="30443"/>
    <m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m/>
    <m/>
    <m/>
    <m/>
  </r>
  <r>
    <x v="71"/>
    <x v="20"/>
    <n v="2285"/>
    <n v="4974"/>
    <m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m/>
    <m/>
    <m/>
    <m/>
  </r>
  <r>
    <x v="71"/>
    <x v="21"/>
    <n v="21007"/>
    <n v="28413"/>
    <m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m/>
    <m/>
    <m/>
    <m/>
  </r>
  <r>
    <x v="7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2"/>
    <n v="20145.7"/>
    <n v="21240.53"/>
    <m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m/>
    <m/>
    <m/>
    <m/>
  </r>
  <r>
    <x v="72"/>
    <x v="3"/>
    <n v="3560.52"/>
    <n v="2651.64"/>
    <m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m/>
    <m/>
    <m/>
    <m/>
  </r>
  <r>
    <x v="72"/>
    <x v="4"/>
    <n v="11245.27"/>
    <n v="8436.34"/>
    <m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m/>
    <m/>
    <m/>
    <m/>
  </r>
  <r>
    <x v="72"/>
    <x v="5"/>
    <n v="459.68"/>
    <n v="762.17"/>
    <m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m/>
    <m/>
    <m/>
    <m/>
  </r>
  <r>
    <x v="7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8"/>
    <n v="1393.04"/>
    <n v="1314.55"/>
    <m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m/>
    <m/>
    <m/>
    <m/>
  </r>
  <r>
    <x v="7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2"/>
    <x v="10"/>
    <n v="5121.33"/>
    <n v="1301.55"/>
    <m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m/>
    <m/>
    <m/>
    <m/>
  </r>
  <r>
    <x v="72"/>
    <x v="11"/>
    <n v="1486.12"/>
    <n v="3018"/>
    <m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m/>
    <m/>
    <m/>
    <m/>
  </r>
  <r>
    <x v="72"/>
    <x v="12"/>
    <n v="3062.01"/>
    <n v="3039.01"/>
    <m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m/>
    <m/>
    <m/>
    <m/>
  </r>
  <r>
    <x v="72"/>
    <x v="13"/>
    <n v="999.77"/>
    <n v="317.58999999999997"/>
    <m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m/>
    <m/>
    <m/>
    <m/>
  </r>
  <r>
    <x v="72"/>
    <x v="14"/>
    <n v="6307.94"/>
    <n v="5712.97"/>
    <m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m/>
    <m/>
    <m/>
    <m/>
  </r>
  <r>
    <x v="72"/>
    <x v="15"/>
    <n v="2439.4699999999998"/>
    <n v="1300.95"/>
    <m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m/>
    <m/>
    <m/>
    <m/>
  </r>
  <r>
    <x v="72"/>
    <x v="16"/>
    <n v="8544.0499999999993"/>
    <n v="9693.74"/>
    <m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m/>
    <m/>
    <m/>
    <m/>
  </r>
  <r>
    <x v="72"/>
    <x v="17"/>
    <n v="9551.4699999999993"/>
    <n v="9649.34"/>
    <m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m/>
    <m/>
    <m/>
    <m/>
  </r>
  <r>
    <x v="72"/>
    <x v="18"/>
    <n v="4921.76"/>
    <n v="6771.82"/>
    <m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m/>
    <m/>
    <m/>
    <m/>
  </r>
  <r>
    <x v="72"/>
    <x v="19"/>
    <n v="9851.35"/>
    <n v="6132.63"/>
    <m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m/>
    <m/>
    <m/>
    <m/>
  </r>
  <r>
    <x v="72"/>
    <x v="20"/>
    <n v="7447.5"/>
    <n v="3471.98"/>
    <m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m/>
    <m/>
    <m/>
    <m/>
  </r>
  <r>
    <x v="72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"/>
    <n v="0"/>
    <n v="4899.8900000000003"/>
    <m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m/>
    <m/>
    <m/>
    <m/>
  </r>
  <r>
    <x v="7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4"/>
    <n v="197810.64"/>
    <n v="264013"/>
    <m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m/>
    <m/>
    <m/>
    <m/>
  </r>
  <r>
    <x v="7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3"/>
    <n v="77610.92"/>
    <n v="82649.510000000009"/>
    <m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m/>
    <m/>
    <m/>
    <m/>
  </r>
  <r>
    <x v="7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5"/>
    <n v="16416.79"/>
    <n v="36548.160000000003"/>
    <m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m/>
    <m/>
    <m/>
    <m/>
  </r>
  <r>
    <x v="73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3"/>
    <x v="21"/>
    <n v="139779.43"/>
    <n v="228191.19999999998"/>
    <m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m/>
    <m/>
    <m/>
    <m/>
  </r>
  <r>
    <x v="74"/>
    <x v="0"/>
    <n v="0"/>
    <n v="0"/>
    <m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m/>
    <m/>
    <m/>
    <m/>
  </r>
  <r>
    <x v="7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2"/>
    <n v="800.28"/>
    <n v="0"/>
    <m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m/>
    <m/>
    <m/>
    <m/>
  </r>
  <r>
    <x v="7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4"/>
    <n v="21731.74"/>
    <n v="13884.96"/>
    <m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m/>
    <m/>
    <m/>
    <m/>
  </r>
  <r>
    <x v="74"/>
    <x v="5"/>
    <n v="160.80000000000001"/>
    <n v="463.12"/>
    <m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m/>
    <m/>
    <m/>
    <m/>
  </r>
  <r>
    <x v="7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7"/>
    <n v="460.56"/>
    <n v="198"/>
    <m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m/>
    <m/>
    <m/>
    <m/>
  </r>
  <r>
    <x v="74"/>
    <x v="8"/>
    <n v="256.2"/>
    <n v="1396.66"/>
    <m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m/>
    <m/>
    <m/>
    <m/>
  </r>
  <r>
    <x v="7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0"/>
    <n v="794.88"/>
    <n v="0"/>
    <m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1"/>
    <n v="2184.86"/>
    <n v="2383.4299999999998"/>
    <m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m/>
    <m/>
    <m/>
    <m/>
  </r>
  <r>
    <x v="74"/>
    <x v="12"/>
    <n v="3141.28"/>
    <n v="2139.5700000000002"/>
    <m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m/>
    <m/>
    <m/>
    <m/>
  </r>
  <r>
    <x v="74"/>
    <x v="13"/>
    <n v="366"/>
    <n v="0"/>
    <m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m/>
    <m/>
    <m/>
    <m/>
  </r>
  <r>
    <x v="74"/>
    <x v="14"/>
    <n v="5726.6"/>
    <n v="16018.16"/>
    <m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m/>
    <m/>
    <m/>
    <m/>
  </r>
  <r>
    <x v="7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6"/>
    <n v="4244.8599999999997"/>
    <n v="9183.75"/>
    <m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m/>
    <m/>
    <m/>
    <m/>
  </r>
  <r>
    <x v="7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19"/>
    <n v="1122.8800000000001"/>
    <n v="2351.35"/>
    <m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m/>
    <m/>
    <m/>
    <m/>
  </r>
  <r>
    <x v="74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4"/>
    <x v="21"/>
    <n v="2187.7199999999998"/>
    <n v="0"/>
    <m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5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6"/>
    <n v="7859"/>
    <n v="15984.7"/>
    <m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m/>
    <m/>
    <m/>
    <m/>
  </r>
  <r>
    <x v="75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8"/>
    <n v="4446"/>
    <n v="2923"/>
    <m/>
    <m/>
    <m/>
    <m/>
    <m/>
    <m/>
    <m/>
    <m/>
    <m/>
    <n v="2108"/>
    <n v="1654"/>
    <n v="1025"/>
    <n v="0"/>
    <n v="0"/>
    <n v="0"/>
    <n v="0"/>
    <n v="0"/>
    <n v="1313"/>
    <n v="1269"/>
    <n v="0"/>
    <n v="0"/>
    <m/>
    <m/>
    <m/>
    <m/>
  </r>
  <r>
    <x v="75"/>
    <x v="9"/>
    <n v="1472.13"/>
    <n v="1797"/>
    <m/>
    <m/>
    <m/>
    <m/>
    <m/>
    <m/>
    <m/>
    <m/>
    <m/>
    <n v="0"/>
    <n v="1797"/>
    <n v="1472.13"/>
    <n v="0"/>
    <n v="0"/>
    <n v="0"/>
    <n v="0"/>
    <n v="0"/>
    <n v="0"/>
    <n v="0"/>
    <n v="0"/>
    <n v="0"/>
    <m/>
    <m/>
    <m/>
    <m/>
  </r>
  <r>
    <x v="75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3"/>
    <n v="16595"/>
    <n v="37560.400000000001"/>
    <m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m/>
    <m/>
    <m/>
    <m/>
  </r>
  <r>
    <x v="75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5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76"/>
    <x v="0"/>
    <n v="9265.1369827971012"/>
    <n v="20297"/>
    <m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m/>
    <m/>
    <m/>
    <m/>
  </r>
  <r>
    <x v="7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5"/>
    <n v="4166.631858283451"/>
    <n v="1804"/>
    <m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m/>
    <m/>
    <m/>
    <m/>
  </r>
  <r>
    <x v="76"/>
    <x v="6"/>
    <n v="18108.424101104094"/>
    <n v="25293"/>
    <m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m/>
    <m/>
    <m/>
    <m/>
  </r>
  <r>
    <x v="76"/>
    <x v="7"/>
    <n v="8895.1539049246294"/>
    <n v="8474"/>
    <m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m/>
    <m/>
    <m/>
    <m/>
  </r>
  <r>
    <x v="76"/>
    <x v="8"/>
    <n v="1441.0322215266624"/>
    <n v="1891"/>
    <m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m/>
    <m/>
    <m/>
    <m/>
  </r>
  <r>
    <x v="76"/>
    <x v="9"/>
    <n v="13210.470551511969"/>
    <n v="13150"/>
    <m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m/>
    <m/>
    <m/>
    <m/>
  </r>
  <r>
    <x v="7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1"/>
    <n v="1282.8385223428716"/>
    <n v="1032"/>
    <m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m/>
    <m/>
    <m/>
    <m/>
  </r>
  <r>
    <x v="76"/>
    <x v="12"/>
    <n v="5189.2720010945141"/>
    <n v="0"/>
    <m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m/>
    <m/>
    <m/>
    <m/>
  </r>
  <r>
    <x v="7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6"/>
    <n v="21590.414376034743"/>
    <n v="47986"/>
    <m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m/>
    <m/>
    <m/>
    <m/>
  </r>
  <r>
    <x v="7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6"/>
    <x v="20"/>
    <n v="40021.277000611808"/>
    <n v="59595"/>
    <m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m/>
    <m/>
    <m/>
    <m/>
  </r>
  <r>
    <x v="76"/>
    <x v="21"/>
    <n v="9462.2307719441196"/>
    <n v="8639"/>
    <m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m/>
    <m/>
    <m/>
    <m/>
  </r>
  <r>
    <x v="77"/>
    <x v="0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2"/>
    <n v="24292.94"/>
    <n v="23894.01"/>
    <m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m/>
    <m/>
    <m/>
    <m/>
  </r>
  <r>
    <x v="77"/>
    <x v="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4"/>
    <n v="71006.210000000006"/>
    <n v="72424.3"/>
    <m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m/>
    <m/>
    <m/>
    <m/>
  </r>
  <r>
    <x v="77"/>
    <x v="5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7"/>
    <n v="2012.29"/>
    <n v="17856.8"/>
    <m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m/>
    <m/>
    <m/>
    <m/>
  </r>
  <r>
    <x v="77"/>
    <x v="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9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0"/>
    <n v="5871.74"/>
    <n v="13292.59"/>
    <m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m/>
    <m/>
    <m/>
    <m/>
  </r>
  <r>
    <x v="77"/>
    <x v="11"/>
    <n v="0"/>
    <n v="359.27"/>
    <m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m/>
    <m/>
    <m/>
    <m/>
  </r>
  <r>
    <x v="77"/>
    <x v="12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4"/>
    <n v="16644.04"/>
    <n v="29461.05"/>
    <m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m/>
    <m/>
    <m/>
    <m/>
  </r>
  <r>
    <x v="77"/>
    <x v="15"/>
    <n v="7064.57"/>
    <n v="6235.6"/>
    <m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m/>
    <m/>
    <m/>
    <m/>
  </r>
  <r>
    <x v="77"/>
    <x v="1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7"/>
    <n v="49977.66"/>
    <n v="34248.1"/>
    <m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m/>
    <m/>
    <m/>
    <m/>
  </r>
  <r>
    <x v="77"/>
    <x v="1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</r>
  <r>
    <x v="77"/>
    <x v="19"/>
    <n v="14972.27"/>
    <n v="68748.45"/>
    <m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m/>
    <m/>
    <m/>
    <m/>
  </r>
  <r>
    <x v="77"/>
    <x v="20"/>
    <n v="29003.58"/>
    <n v="55345.74"/>
    <m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m/>
    <m/>
    <m/>
    <m/>
  </r>
  <r>
    <x v="77"/>
    <x v="2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m/>
    <m/>
    <m/>
    <m/>
    <m/>
  </r>
  <r>
    <x v="7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4"/>
    <n v="3452.2000000000003"/>
    <n v="26707.96"/>
    <m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m/>
    <m/>
    <m/>
    <m/>
  </r>
  <r>
    <x v="7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1"/>
    <n v="6971.71"/>
    <n v="11308.56"/>
    <m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m/>
    <m/>
    <m/>
    <m/>
  </r>
  <r>
    <x v="78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3"/>
    <n v="352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m/>
    <m/>
    <m/>
    <m/>
  </r>
  <r>
    <x v="78"/>
    <x v="14"/>
    <n v="38055.33"/>
    <n v="45179.68"/>
    <m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m/>
    <m/>
    <m/>
    <m/>
  </r>
  <r>
    <x v="78"/>
    <x v="15"/>
    <n v="320.39999999999998"/>
    <n v="998"/>
    <m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m/>
    <m/>
    <m/>
    <m/>
  </r>
  <r>
    <x v="78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7"/>
    <n v="5236.7299999999996"/>
    <n v="0"/>
    <m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8"/>
    <x v="20"/>
    <n v="2194.8000000000002"/>
    <n v="783"/>
    <m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m/>
    <m/>
    <m/>
    <m/>
  </r>
  <r>
    <x v="7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"/>
    <n v="1389.15"/>
    <n v="3379.7"/>
    <m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m/>
    <m/>
    <m/>
    <m/>
  </r>
  <r>
    <x v="7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3"/>
    <n v="0"/>
    <n v="22463.88"/>
    <m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m/>
    <m/>
    <m/>
    <m/>
  </r>
  <r>
    <x v="79"/>
    <x v="4"/>
    <n v="0"/>
    <n v="9217.99"/>
    <m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m/>
    <m/>
    <m/>
    <m/>
  </r>
  <r>
    <x v="7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3"/>
    <n v="0"/>
    <n v="5692.57"/>
    <m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m/>
    <m/>
    <m/>
    <m/>
  </r>
  <r>
    <x v="7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5"/>
    <n v="0"/>
    <n v="41343.65"/>
    <m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m/>
    <m/>
    <m/>
    <m/>
  </r>
  <r>
    <x v="7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19"/>
    <n v="0"/>
    <n v="57454.68"/>
    <m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m/>
    <m/>
    <m/>
    <m/>
  </r>
  <r>
    <x v="79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79"/>
    <x v="21"/>
    <n v="0"/>
    <n v="187591.63"/>
    <m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m/>
    <m/>
    <m/>
    <m/>
  </r>
  <r>
    <x v="8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1"/>
    <n v="12097.46"/>
    <n v="46846.55"/>
    <m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m/>
    <m/>
    <m/>
    <m/>
  </r>
  <r>
    <x v="80"/>
    <x v="12"/>
    <n v="56974.42"/>
    <n v="93093.83"/>
    <m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m/>
    <m/>
    <m/>
    <m/>
  </r>
  <r>
    <x v="8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4"/>
    <n v="299459.40000000002"/>
    <n v="292949.5"/>
    <m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m/>
    <m/>
    <m/>
    <m/>
  </r>
  <r>
    <x v="8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0"/>
    <x v="20"/>
    <n v="0"/>
    <n v="45340.07"/>
    <m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m/>
    <m/>
    <m/>
    <m/>
  </r>
  <r>
    <x v="8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0"/>
    <n v="1227.8699999999999"/>
    <n v="625.28"/>
    <m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m/>
    <m/>
    <m/>
    <m/>
  </r>
  <r>
    <x v="8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2"/>
    <n v="956"/>
    <n v="0"/>
    <m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3"/>
    <n v="0"/>
    <n v="1348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m/>
    <m/>
    <m/>
    <m/>
  </r>
  <r>
    <x v="8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6"/>
    <n v="1190.82"/>
    <n v="0"/>
    <m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m/>
    <m/>
    <m/>
    <m/>
  </r>
  <r>
    <x v="81"/>
    <x v="7"/>
    <n v="602.35"/>
    <n v="0"/>
    <m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m/>
    <m/>
    <m/>
    <m/>
  </r>
  <r>
    <x v="8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5"/>
    <n v="630.82000000000005"/>
    <n v="0"/>
    <m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m/>
    <m/>
    <m/>
    <m/>
  </r>
  <r>
    <x v="81"/>
    <x v="16"/>
    <n v="9749.44"/>
    <n v="11294.29"/>
    <m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m/>
    <m/>
    <m/>
    <m/>
  </r>
  <r>
    <x v="8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19"/>
    <n v="2654.38"/>
    <n v="713.93"/>
    <m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m/>
    <m/>
    <m/>
    <m/>
  </r>
  <r>
    <x v="81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1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2"/>
    <n v="73834.77"/>
    <n v="112919.83"/>
    <m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m/>
    <m/>
    <m/>
    <m/>
  </r>
  <r>
    <x v="82"/>
    <x v="3"/>
    <n v="0"/>
    <n v="4027.37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m/>
    <m/>
    <m/>
    <m/>
  </r>
  <r>
    <x v="82"/>
    <x v="4"/>
    <n v="9393.44"/>
    <n v="13274.8"/>
    <m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m/>
    <m/>
    <m/>
    <m/>
  </r>
  <r>
    <x v="8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8"/>
    <n v="30237.88"/>
    <n v="3525.83"/>
    <m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m/>
    <m/>
    <m/>
    <m/>
  </r>
  <r>
    <x v="82"/>
    <x v="9"/>
    <n v="2842.38"/>
    <n v="8137.66"/>
    <m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m/>
    <m/>
    <m/>
    <m/>
  </r>
  <r>
    <x v="8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1"/>
    <n v="5817.87"/>
    <n v="7280.2"/>
    <m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m/>
    <m/>
    <m/>
    <m/>
  </r>
  <r>
    <x v="82"/>
    <x v="12"/>
    <n v="4832.1099999999997"/>
    <n v="6714.19"/>
    <m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m/>
    <m/>
    <m/>
    <m/>
  </r>
  <r>
    <x v="82"/>
    <x v="13"/>
    <n v="4520.16"/>
    <n v="9152.7900000000009"/>
    <m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m/>
    <m/>
    <m/>
    <m/>
  </r>
  <r>
    <x v="82"/>
    <x v="14"/>
    <n v="160913.5"/>
    <n v="132567.78"/>
    <m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m/>
    <m/>
    <m/>
    <m/>
  </r>
  <r>
    <x v="82"/>
    <x v="15"/>
    <n v="4051.8"/>
    <n v="13207.37"/>
    <m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m/>
    <m/>
    <m/>
    <m/>
  </r>
  <r>
    <x v="82"/>
    <x v="16"/>
    <n v="81661.94"/>
    <n v="93751.61"/>
    <m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m/>
    <m/>
    <m/>
    <m/>
  </r>
  <r>
    <x v="8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2"/>
    <x v="19"/>
    <n v="0"/>
    <n v="5096.43"/>
    <m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m/>
    <m/>
    <m/>
    <m/>
  </r>
  <r>
    <x v="82"/>
    <x v="20"/>
    <n v="33039.46"/>
    <n v="63350.97"/>
    <m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m/>
    <m/>
    <m/>
    <m/>
  </r>
  <r>
    <x v="82"/>
    <x v="21"/>
    <n v="169971.3"/>
    <n v="228317.95"/>
    <m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m/>
    <m/>
    <m/>
    <m/>
  </r>
  <r>
    <x v="83"/>
    <x v="0"/>
    <n v="8738.3499999999985"/>
    <n v="43785.7"/>
    <m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m/>
    <m/>
    <m/>
    <m/>
  </r>
  <r>
    <x v="83"/>
    <x v="1"/>
    <n v="4209.0599999999995"/>
    <n v="6481.9599999999991"/>
    <m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m/>
    <m/>
    <m/>
    <m/>
  </r>
  <r>
    <x v="83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3"/>
    <n v="2618.4700000000012"/>
    <n v="5582.4399999999987"/>
    <m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m/>
    <m/>
    <m/>
    <m/>
  </r>
  <r>
    <x v="83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0"/>
    <n v="121978.93999999999"/>
    <n v="181403.04"/>
    <m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m/>
    <m/>
    <m/>
    <m/>
  </r>
  <r>
    <x v="83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2"/>
    <n v="0"/>
    <n v="747.23"/>
    <m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3"/>
    <n v="7064.0899999999992"/>
    <n v="6995.8300000000008"/>
    <m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m/>
    <m/>
    <m/>
    <m/>
  </r>
  <r>
    <x v="83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19"/>
    <n v="182.19"/>
    <n v="3214.53"/>
    <m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m/>
    <m/>
    <m/>
    <m/>
  </r>
  <r>
    <x v="8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3"/>
    <x v="21"/>
    <n v="52533.979999999996"/>
    <n v="92521.54"/>
    <m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m/>
    <m/>
    <m/>
    <m/>
  </r>
  <r>
    <x v="8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2"/>
    <n v="893"/>
    <n v="2263.02"/>
    <m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m/>
    <m/>
    <m/>
    <m/>
  </r>
  <r>
    <x v="8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4"/>
    <n v="0"/>
    <n v="59.77"/>
    <m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m/>
    <m/>
    <m/>
    <m/>
  </r>
  <r>
    <x v="8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8"/>
    <n v="2496.6"/>
    <n v="109.78"/>
    <m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m/>
    <m/>
    <m/>
    <m/>
  </r>
  <r>
    <x v="8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2"/>
    <n v="521.09"/>
    <n v="0"/>
    <m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m/>
    <m/>
    <m/>
    <m/>
  </r>
  <r>
    <x v="8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4"/>
    <n v="0"/>
    <n v="1178"/>
    <m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6"/>
    <n v="77142.509999999995"/>
    <n v="89540.55"/>
    <m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m/>
    <m/>
    <m/>
    <m/>
  </r>
  <r>
    <x v="8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19"/>
    <n v="11303.41"/>
    <n v="23795.89"/>
    <m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m/>
    <m/>
    <m/>
    <m/>
  </r>
  <r>
    <x v="84"/>
    <x v="20"/>
    <n v="0"/>
    <n v="3004.08"/>
    <m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"/>
    <n v="56.99"/>
    <n v="0"/>
    <m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3"/>
    <n v="359.12"/>
    <n v="149.32"/>
    <m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m/>
    <m/>
    <m/>
    <m/>
  </r>
  <r>
    <x v="8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8"/>
    <n v="0"/>
    <n v="199.92"/>
    <m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1"/>
    <n v="0"/>
    <n v="1082.68"/>
    <m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m/>
    <m/>
    <m/>
    <m/>
  </r>
  <r>
    <x v="8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4"/>
    <n v="3690.32"/>
    <n v="5025.9399999999996"/>
    <m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m/>
    <m/>
    <m/>
    <m/>
  </r>
  <r>
    <x v="8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5"/>
    <x v="20"/>
    <n v="4967.7299999999996"/>
    <n v="11101.53"/>
    <m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m/>
    <m/>
    <m/>
    <m/>
  </r>
  <r>
    <x v="8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6"/>
    <n v="12439"/>
    <n v="4475"/>
    <m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m/>
    <m/>
    <m/>
    <m/>
  </r>
  <r>
    <x v="8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"/>
    <n v="19997.86"/>
    <n v="1483.97"/>
    <m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m/>
    <m/>
    <m/>
    <m/>
  </r>
  <r>
    <x v="8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4"/>
    <n v="0"/>
    <n v="126937.72"/>
    <m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m/>
    <m/>
    <m/>
    <m/>
  </r>
  <r>
    <x v="8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2"/>
    <n v="11845.05"/>
    <n v="4432.5200000000004"/>
    <m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m/>
    <m/>
    <m/>
    <m/>
  </r>
  <r>
    <x v="8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4"/>
    <n v="119666.02"/>
    <n v="65619.55"/>
    <m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m/>
    <m/>
    <m/>
    <m/>
  </r>
  <r>
    <x v="8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7"/>
    <x v="21"/>
    <n v="511218.22"/>
    <n v="583236.96"/>
    <m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m/>
    <m/>
    <m/>
    <m/>
  </r>
  <r>
    <x v="88"/>
    <x v="0"/>
    <n v="0"/>
    <n v="52"/>
    <m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2"/>
    <n v="0"/>
    <n v="456"/>
    <m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m/>
    <m/>
    <m/>
    <m/>
  </r>
  <r>
    <x v="88"/>
    <x v="3"/>
    <n v="47"/>
    <n v="0"/>
    <m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4"/>
    <n v="11156"/>
    <n v="11397"/>
    <m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m/>
    <m/>
    <m/>
    <m/>
  </r>
  <r>
    <x v="88"/>
    <x v="5"/>
    <n v="450"/>
    <n v="12"/>
    <m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m/>
    <m/>
    <m/>
    <m/>
  </r>
  <r>
    <x v="88"/>
    <x v="6"/>
    <n v="878"/>
    <n v="1422"/>
    <m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m/>
    <m/>
    <m/>
    <m/>
  </r>
  <r>
    <x v="88"/>
    <x v="7"/>
    <n v="3776"/>
    <n v="2620"/>
    <m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m/>
    <m/>
    <m/>
    <m/>
  </r>
  <r>
    <x v="88"/>
    <x v="8"/>
    <n v="1129"/>
    <n v="2408"/>
    <m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m/>
    <m/>
    <m/>
    <m/>
  </r>
  <r>
    <x v="88"/>
    <x v="9"/>
    <n v="1440"/>
    <n v="1090"/>
    <m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m/>
    <m/>
    <m/>
    <m/>
  </r>
  <r>
    <x v="88"/>
    <x v="10"/>
    <n v="2491"/>
    <n v="2078"/>
    <m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m/>
    <m/>
    <m/>
    <m/>
  </r>
  <r>
    <x v="88"/>
    <x v="11"/>
    <n v="7734"/>
    <n v="9129"/>
    <m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m/>
    <m/>
    <m/>
    <m/>
  </r>
  <r>
    <x v="88"/>
    <x v="12"/>
    <n v="5496"/>
    <n v="2015"/>
    <m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m/>
    <m/>
    <m/>
    <m/>
  </r>
  <r>
    <x v="8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5"/>
    <n v="320"/>
    <n v="221"/>
    <m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m/>
    <m/>
    <m/>
    <m/>
  </r>
  <r>
    <x v="88"/>
    <x v="16"/>
    <n v="48856"/>
    <n v="51376"/>
    <m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m/>
    <m/>
    <m/>
    <m/>
  </r>
  <r>
    <x v="8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8"/>
    <x v="20"/>
    <n v="2900"/>
    <n v="3718"/>
    <m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m/>
    <m/>
    <m/>
    <m/>
  </r>
  <r>
    <x v="88"/>
    <x v="21"/>
    <n v="21524"/>
    <n v="24007"/>
    <m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m/>
    <m/>
    <m/>
    <m/>
  </r>
  <r>
    <x v="8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2"/>
    <n v="20776.22"/>
    <n v="44716.12"/>
    <m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m/>
    <m/>
    <m/>
    <m/>
  </r>
  <r>
    <x v="89"/>
    <x v="3"/>
    <n v="10596"/>
    <n v="8755.73"/>
    <m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m/>
    <m/>
    <m/>
    <m/>
  </r>
  <r>
    <x v="89"/>
    <x v="4"/>
    <n v="107706.73"/>
    <n v="178193.84"/>
    <m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m/>
    <m/>
    <m/>
    <m/>
  </r>
  <r>
    <x v="8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8"/>
    <n v="7659.94"/>
    <n v="8866.14"/>
    <m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m/>
    <m/>
    <m/>
    <m/>
  </r>
  <r>
    <x v="89"/>
    <x v="9"/>
    <n v="1187.1199999999999"/>
    <n v="11419.12"/>
    <m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m/>
    <m/>
    <m/>
    <m/>
  </r>
  <r>
    <x v="89"/>
    <x v="10"/>
    <n v="32502.959999999999"/>
    <n v="53767.75"/>
    <m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m/>
    <m/>
    <m/>
    <m/>
  </r>
  <r>
    <x v="89"/>
    <x v="11"/>
    <n v="17279.18"/>
    <n v="34327.65"/>
    <m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m/>
    <m/>
    <m/>
    <m/>
  </r>
  <r>
    <x v="89"/>
    <x v="12"/>
    <n v="9553.27"/>
    <n v="25004.74"/>
    <m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m/>
    <m/>
    <m/>
    <m/>
  </r>
  <r>
    <x v="89"/>
    <x v="13"/>
    <n v="4685.4799999999996"/>
    <n v="14720.66"/>
    <m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m/>
    <m/>
    <m/>
    <m/>
  </r>
  <r>
    <x v="89"/>
    <x v="14"/>
    <n v="2248.23"/>
    <n v="444"/>
    <m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m/>
    <m/>
    <m/>
    <m/>
  </r>
  <r>
    <x v="89"/>
    <x v="15"/>
    <n v="6513.19"/>
    <n v="11653.08"/>
    <m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m/>
    <m/>
    <m/>
    <m/>
  </r>
  <r>
    <x v="89"/>
    <x v="16"/>
    <n v="70565.36"/>
    <n v="125724.79"/>
    <m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m/>
    <m/>
    <m/>
    <m/>
  </r>
  <r>
    <x v="89"/>
    <x v="17"/>
    <n v="14735.53"/>
    <n v="0"/>
    <m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m/>
    <m/>
    <m/>
    <m/>
  </r>
  <r>
    <x v="8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89"/>
    <x v="20"/>
    <n v="70567.05"/>
    <n v="114125.79"/>
    <m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m/>
    <m/>
    <m/>
    <m/>
  </r>
  <r>
    <x v="89"/>
    <x v="21"/>
    <n v="8123.95"/>
    <n v="70610.320000000007"/>
    <m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m/>
    <m/>
    <m/>
    <m/>
  </r>
  <r>
    <x v="9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3"/>
    <n v="0"/>
    <n v="5366.74"/>
    <m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m/>
    <m/>
    <m/>
    <m/>
  </r>
  <r>
    <x v="90"/>
    <x v="4"/>
    <n v="2604.19"/>
    <n v="30831.88"/>
    <m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m/>
    <m/>
    <m/>
    <m/>
  </r>
  <r>
    <x v="9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3"/>
    <n v="503.92"/>
    <n v="0"/>
    <m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m/>
    <m/>
    <m/>
    <m/>
  </r>
  <r>
    <x v="9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19"/>
    <n v="88515.31"/>
    <n v="170620.74"/>
    <m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m/>
    <m/>
    <m/>
    <m/>
  </r>
  <r>
    <x v="9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0"/>
    <x v="21"/>
    <n v="594029.18000000005"/>
    <n v="702792.73"/>
    <m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m/>
    <m/>
    <m/>
    <m/>
  </r>
  <r>
    <x v="91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3"/>
    <n v="9910.19"/>
    <n v="11043.37"/>
    <m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m/>
    <m/>
    <m/>
    <m/>
  </r>
  <r>
    <x v="9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6"/>
    <n v="2134.37"/>
    <n v="2069.08"/>
    <m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m/>
    <m/>
    <m/>
    <m/>
  </r>
  <r>
    <x v="91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9"/>
    <n v="2691.73"/>
    <n v="2837.99"/>
    <m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m/>
    <m/>
    <m/>
    <m/>
  </r>
  <r>
    <x v="91"/>
    <x v="10"/>
    <n v="10877.69"/>
    <n v="16472.919999999998"/>
    <m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m/>
    <m/>
    <m/>
    <m/>
  </r>
  <r>
    <x v="91"/>
    <x v="11"/>
    <n v="6828.03"/>
    <n v="13319.53"/>
    <m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m/>
    <m/>
    <m/>
    <m/>
  </r>
  <r>
    <x v="91"/>
    <x v="12"/>
    <n v="4691"/>
    <n v="6367.29"/>
    <m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m/>
    <m/>
    <m/>
    <m/>
  </r>
  <r>
    <x v="9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4"/>
    <n v="33584.43"/>
    <n v="40201.64"/>
    <m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m/>
    <m/>
    <m/>
    <m/>
  </r>
  <r>
    <x v="91"/>
    <x v="15"/>
    <n v="3311.36"/>
    <n v="1585.23"/>
    <m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m/>
    <m/>
    <m/>
    <m/>
  </r>
  <r>
    <x v="91"/>
    <x v="16"/>
    <n v="40983.61"/>
    <n v="55740.5"/>
    <m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m/>
    <m/>
    <m/>
    <m/>
  </r>
  <r>
    <x v="9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1"/>
    <x v="20"/>
    <n v="24521.599999999999"/>
    <n v="29245.08"/>
    <m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m/>
    <m/>
    <m/>
    <m/>
  </r>
  <r>
    <x v="91"/>
    <x v="21"/>
    <n v="5334.83"/>
    <n v="7570.8"/>
    <m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m/>
    <m/>
    <m/>
    <m/>
  </r>
  <r>
    <x v="9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2"/>
    <n v="275619"/>
    <n v="293746"/>
    <m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m/>
    <m/>
    <m/>
    <m/>
  </r>
  <r>
    <x v="92"/>
    <x v="3"/>
    <n v="13340"/>
    <n v="12727"/>
    <m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m/>
    <m/>
    <m/>
    <m/>
  </r>
  <r>
    <x v="92"/>
    <x v="4"/>
    <n v="13398"/>
    <n v="15857"/>
    <m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m/>
    <m/>
    <m/>
    <m/>
  </r>
  <r>
    <x v="9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7"/>
    <n v="9894"/>
    <n v="18454"/>
    <m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m/>
    <m/>
    <m/>
    <m/>
  </r>
  <r>
    <x v="92"/>
    <x v="8"/>
    <n v="45422"/>
    <n v="33084"/>
    <m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m/>
    <m/>
    <m/>
    <m/>
  </r>
  <r>
    <x v="92"/>
    <x v="9"/>
    <n v="13056"/>
    <n v="13453"/>
    <m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m/>
    <m/>
    <m/>
    <m/>
  </r>
  <r>
    <x v="92"/>
    <x v="10"/>
    <n v="44988"/>
    <n v="49742"/>
    <m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m/>
    <m/>
    <m/>
    <m/>
  </r>
  <r>
    <x v="92"/>
    <x v="11"/>
    <n v="20475"/>
    <n v="27095"/>
    <m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m/>
    <m/>
    <m/>
    <m/>
  </r>
  <r>
    <x v="92"/>
    <x v="12"/>
    <n v="15712"/>
    <n v="24755"/>
    <m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m/>
    <m/>
    <m/>
    <m/>
  </r>
  <r>
    <x v="9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2"/>
    <x v="14"/>
    <n v="643282"/>
    <n v="804725"/>
    <m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m/>
    <m/>
    <m/>
    <m/>
  </r>
  <r>
    <x v="92"/>
    <x v="15"/>
    <n v="1135"/>
    <n v="1379"/>
    <m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m/>
    <m/>
    <m/>
    <m/>
  </r>
  <r>
    <x v="92"/>
    <x v="16"/>
    <n v="371346"/>
    <n v="432611"/>
    <m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m/>
    <m/>
    <m/>
    <m/>
  </r>
  <r>
    <x v="92"/>
    <x v="17"/>
    <n v="169849"/>
    <n v="171541"/>
    <m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m/>
    <m/>
    <m/>
    <m/>
  </r>
  <r>
    <x v="92"/>
    <x v="18"/>
    <n v="95726"/>
    <n v="156393"/>
    <m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m/>
    <m/>
    <m/>
    <m/>
  </r>
  <r>
    <x v="92"/>
    <x v="19"/>
    <n v="80651"/>
    <n v="132734"/>
    <m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m/>
    <m/>
    <m/>
    <m/>
  </r>
  <r>
    <x v="92"/>
    <x v="20"/>
    <n v="90730"/>
    <n v="164795"/>
    <m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m/>
    <m/>
    <m/>
    <m/>
  </r>
  <r>
    <x v="92"/>
    <x v="21"/>
    <n v="12927"/>
    <n v="3644"/>
    <m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m/>
    <m/>
    <m/>
    <m/>
  </r>
  <r>
    <x v="9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2"/>
    <n v="6268"/>
    <n v="9453"/>
    <m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m/>
    <m/>
    <m/>
    <m/>
  </r>
  <r>
    <x v="9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4"/>
    <n v="3699"/>
    <n v="0"/>
    <m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m/>
    <m/>
    <m/>
    <m/>
  </r>
  <r>
    <x v="9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8"/>
    <n v="16428"/>
    <n v="8979"/>
    <m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m/>
    <m/>
    <m/>
    <m/>
  </r>
  <r>
    <x v="93"/>
    <x v="9"/>
    <n v="4.0000000000000044"/>
    <n v="2927"/>
    <m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m/>
    <m/>
    <m/>
    <m/>
  </r>
  <r>
    <x v="93"/>
    <x v="10"/>
    <n v="11276"/>
    <n v="11214"/>
    <m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m/>
    <m/>
    <m/>
    <m/>
  </r>
  <r>
    <x v="9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2"/>
    <n v="18"/>
    <n v="0"/>
    <m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m/>
    <m/>
    <m/>
    <m/>
  </r>
  <r>
    <x v="93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6"/>
    <n v="36575"/>
    <n v="45551"/>
    <m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m/>
    <m/>
    <m/>
    <m/>
  </r>
  <r>
    <x v="9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3"/>
    <x v="20"/>
    <n v="454"/>
    <n v="0"/>
    <m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m/>
    <m/>
    <m/>
    <m/>
  </r>
  <r>
    <x v="93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2"/>
    <n v="93738.369999999966"/>
    <n v="135421.76000000001"/>
    <m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m/>
    <m/>
    <m/>
    <m/>
  </r>
  <r>
    <x v="94"/>
    <x v="3"/>
    <n v="27969.71"/>
    <n v="28995.39"/>
    <m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m/>
    <m/>
    <m/>
    <m/>
  </r>
  <r>
    <x v="94"/>
    <x v="4"/>
    <n v="71819.899999999994"/>
    <n v="31403.190000000002"/>
    <m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m/>
    <m/>
    <m/>
    <m/>
  </r>
  <r>
    <x v="94"/>
    <x v="5"/>
    <n v="2224.0500000000002"/>
    <n v="2000.26"/>
    <m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m/>
    <m/>
    <m/>
    <m/>
  </r>
  <r>
    <x v="9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7"/>
    <n v="9793.4"/>
    <n v="10217.84"/>
    <m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m/>
    <m/>
    <m/>
    <m/>
  </r>
  <r>
    <x v="94"/>
    <x v="8"/>
    <n v="1711.1999999999998"/>
    <n v="1886.9799999999998"/>
    <m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m/>
    <m/>
    <m/>
    <m/>
  </r>
  <r>
    <x v="94"/>
    <x v="9"/>
    <n v="7625.14"/>
    <n v="15832.58"/>
    <m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m/>
    <m/>
    <m/>
    <m/>
  </r>
  <r>
    <x v="94"/>
    <x v="10"/>
    <n v="20984.579999999998"/>
    <n v="28548.240000000013"/>
    <m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m/>
    <m/>
    <m/>
    <m/>
  </r>
  <r>
    <x v="94"/>
    <x v="11"/>
    <n v="5360.12"/>
    <n v="5709.1500000000005"/>
    <m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m/>
    <m/>
    <m/>
    <m/>
  </r>
  <r>
    <x v="94"/>
    <x v="12"/>
    <n v="3511.49"/>
    <n v="8007.21"/>
    <m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m/>
    <m/>
    <m/>
    <m/>
  </r>
  <r>
    <x v="94"/>
    <x v="13"/>
    <n v="14229.24"/>
    <n v="12941.650000000001"/>
    <m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m/>
    <m/>
    <m/>
    <m/>
  </r>
  <r>
    <x v="94"/>
    <x v="14"/>
    <n v="121831.17"/>
    <n v="132710.21999999997"/>
    <m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m/>
    <m/>
    <m/>
    <m/>
  </r>
  <r>
    <x v="94"/>
    <x v="15"/>
    <n v="1769.6700000000003"/>
    <n v="41116.019999999997"/>
    <m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m/>
    <m/>
    <m/>
    <m/>
  </r>
  <r>
    <x v="9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4"/>
    <x v="20"/>
    <n v="99435.790000000008"/>
    <n v="125033.15000000001"/>
    <m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m/>
    <m/>
    <m/>
    <m/>
  </r>
  <r>
    <x v="94"/>
    <x v="21"/>
    <n v="35148.65"/>
    <n v="33297.749999999993"/>
    <m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m/>
    <m/>
    <m/>
    <m/>
  </r>
  <r>
    <x v="95"/>
    <x v="0"/>
    <n v="305.99"/>
    <n v="0"/>
    <m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m/>
    <m/>
    <m/>
    <m/>
  </r>
  <r>
    <x v="95"/>
    <x v="1"/>
    <n v="624.56000000000006"/>
    <n v="1285.27"/>
    <m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m/>
    <m/>
    <m/>
    <m/>
  </r>
  <r>
    <x v="9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4"/>
    <n v="2387.8100000000004"/>
    <n v="3813.24"/>
    <m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m/>
    <m/>
    <m/>
    <m/>
  </r>
  <r>
    <x v="95"/>
    <x v="5"/>
    <n v="188.05999999999997"/>
    <n v="0"/>
    <m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7"/>
    <n v="1455.58"/>
    <n v="489.5"/>
    <m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m/>
    <m/>
    <m/>
    <m/>
  </r>
  <r>
    <x v="95"/>
    <x v="8"/>
    <n v="9919.6700000000019"/>
    <n v="7532.91"/>
    <m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m/>
    <m/>
    <m/>
    <m/>
  </r>
  <r>
    <x v="95"/>
    <x v="9"/>
    <n v="2192.7400000000002"/>
    <n v="1423.6000000000001"/>
    <m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m/>
    <m/>
    <m/>
    <m/>
  </r>
  <r>
    <x v="95"/>
    <x v="10"/>
    <n v="6074.89"/>
    <n v="7548.5699999999988"/>
    <m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m/>
    <m/>
    <m/>
    <m/>
  </r>
  <r>
    <x v="95"/>
    <x v="11"/>
    <n v="3931.68"/>
    <n v="5797.4800000000005"/>
    <m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m/>
    <m/>
    <m/>
    <m/>
  </r>
  <r>
    <x v="95"/>
    <x v="12"/>
    <n v="1765.29"/>
    <n v="2701.78"/>
    <m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m/>
    <m/>
    <m/>
    <m/>
  </r>
  <r>
    <x v="95"/>
    <x v="13"/>
    <n v="2266.1699999999996"/>
    <n v="3232.1599999999994"/>
    <m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m/>
    <m/>
    <m/>
    <m/>
  </r>
  <r>
    <x v="95"/>
    <x v="14"/>
    <n v="24711.049999999996"/>
    <n v="25580.309999999998"/>
    <m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m/>
    <m/>
    <m/>
    <m/>
  </r>
  <r>
    <x v="9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6"/>
    <n v="14599.76"/>
    <n v="17231.479999999996"/>
    <m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m/>
    <m/>
    <m/>
    <m/>
  </r>
  <r>
    <x v="9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5"/>
    <x v="20"/>
    <n v="6829.46"/>
    <n v="8832.2799999999988"/>
    <m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m/>
    <m/>
    <m/>
    <m/>
  </r>
  <r>
    <x v="95"/>
    <x v="21"/>
    <n v="12971.789999999997"/>
    <n v="15755.659999999998"/>
    <m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m/>
    <m/>
    <m/>
    <m/>
  </r>
  <r>
    <x v="9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"/>
    <n v="1995.44"/>
    <n v="0"/>
    <m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m/>
    <m/>
    <m/>
    <m/>
  </r>
  <r>
    <x v="96"/>
    <x v="2"/>
    <n v="1995.44"/>
    <n v="0"/>
    <m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m/>
    <m/>
    <m/>
    <m/>
  </r>
  <r>
    <x v="9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4"/>
    <n v="34773.450000000004"/>
    <n v="25259.250000000004"/>
    <m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m/>
    <m/>
    <m/>
    <m/>
  </r>
  <r>
    <x v="9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9"/>
    <n v="4997.71"/>
    <n v="5585.36"/>
    <m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m/>
    <m/>
    <m/>
    <m/>
  </r>
  <r>
    <x v="9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1"/>
    <n v="3152.4600000000005"/>
    <n v="1053.1099999999999"/>
    <m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m/>
    <m/>
    <m/>
    <m/>
  </r>
  <r>
    <x v="96"/>
    <x v="12"/>
    <n v="1852.0899999999997"/>
    <n v="0"/>
    <m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m/>
    <m/>
    <m/>
    <m/>
  </r>
  <r>
    <x v="96"/>
    <x v="13"/>
    <n v="705.14"/>
    <n v="535"/>
    <m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m/>
    <m/>
    <m/>
    <m/>
  </r>
  <r>
    <x v="96"/>
    <x v="14"/>
    <n v="10441.670000000002"/>
    <n v="29070.749999999993"/>
    <m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m/>
    <m/>
    <m/>
    <m/>
  </r>
  <r>
    <x v="9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</r>
  <r>
    <x v="9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2"/>
    <n v="0"/>
    <n v="294.64"/>
    <m/>
    <m/>
    <m/>
    <m/>
    <m/>
    <m/>
    <m/>
    <m/>
    <m/>
    <n v="0"/>
    <n v="0"/>
    <n v="0"/>
    <n v="294.64"/>
    <n v="0"/>
    <n v="0"/>
    <n v="0"/>
    <n v="0"/>
    <n v="0"/>
    <n v="0"/>
    <n v="0"/>
    <n v="0"/>
    <m/>
    <m/>
    <m/>
    <m/>
  </r>
  <r>
    <x v="9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4"/>
    <n v="88330.96000000005"/>
    <n v="104250.38999999993"/>
    <m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m/>
    <m/>
    <m/>
    <m/>
  </r>
  <r>
    <x v="9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3"/>
    <n v="617.7600000000001"/>
    <n v="0"/>
    <m/>
    <m/>
    <m/>
    <m/>
    <m/>
    <m/>
    <m/>
    <m/>
    <m/>
    <n v="0"/>
    <n v="0"/>
    <n v="617.7600000000001"/>
    <n v="0"/>
    <n v="0"/>
    <n v="0"/>
    <n v="0"/>
    <n v="0"/>
    <n v="0"/>
    <n v="0"/>
    <n v="0"/>
    <n v="0"/>
    <m/>
    <m/>
    <m/>
    <m/>
  </r>
  <r>
    <x v="9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5"/>
    <n v="12380.229999999998"/>
    <n v="18644.049999999996"/>
    <m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m/>
    <m/>
    <m/>
    <m/>
  </r>
  <r>
    <x v="9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17"/>
    <n v="7765"/>
    <n v="83506.959999999992"/>
    <m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m/>
    <m/>
    <m/>
    <m/>
  </r>
  <r>
    <x v="97"/>
    <x v="18"/>
    <n v="88178.00999999998"/>
    <n v="12631.2"/>
    <m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m/>
    <m/>
    <m/>
    <m/>
  </r>
  <r>
    <x v="97"/>
    <x v="19"/>
    <n v="45213.35"/>
    <n v="65980.38"/>
    <m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m/>
    <m/>
    <m/>
    <m/>
  </r>
  <r>
    <x v="9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</r>
  <r>
    <x v="97"/>
    <x v="21"/>
    <n v="110437.37"/>
    <n v="106296.44"/>
    <m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3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0"/>
    <n v="15675.826086956522"/>
    <n v="8765"/>
    <m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m/>
    <m/>
    <m/>
    <m/>
    <s v="Arredo bagno"/>
  </r>
  <r>
    <x v="0"/>
    <x v="1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2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3"/>
    <n v="5626.478260869565"/>
    <n v="15717"/>
    <m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m/>
    <m/>
    <m/>
    <m/>
    <s v="Arredo bagno"/>
  </r>
  <r>
    <x v="0"/>
    <x v="14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5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6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7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8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19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0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0"/>
    <x v="21"/>
    <n v="0"/>
    <n v="0"/>
    <m/>
    <m/>
    <m/>
    <m/>
    <n v="0"/>
    <m/>
    <n v="0"/>
    <m/>
    <n v="0"/>
    <m/>
    <n v="0"/>
    <n v="0"/>
    <n v="0"/>
    <n v="0"/>
    <n v="0"/>
    <n v="0"/>
    <n v="0"/>
    <n v="0"/>
    <n v="0"/>
    <n v="0"/>
    <n v="0"/>
    <m/>
    <m/>
    <m/>
    <m/>
    <s v="Arredo bagno"/>
  </r>
  <r>
    <x v="1"/>
    <x v="0"/>
    <n v="13889.826086956522"/>
    <n v="14102.36"/>
    <m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m/>
    <m/>
    <m/>
    <m/>
    <s v="Arredo bagno"/>
  </r>
  <r>
    <x v="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"/>
    <n v="68178.608695652176"/>
    <n v="97258.89"/>
    <m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m/>
    <m/>
    <m/>
    <m/>
    <s v="Arredo bagno"/>
  </r>
  <r>
    <x v="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6"/>
    <n v="78.478260869565219"/>
    <n v="4163.3599999999997"/>
    <m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m/>
    <m/>
    <m/>
    <m/>
    <s v="Arredo bagno"/>
  </r>
  <r>
    <x v="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1"/>
    <n v="0"/>
    <n v="1442.59"/>
    <m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m/>
    <m/>
    <m/>
    <m/>
    <s v="Arredo bagno"/>
  </r>
  <r>
    <x v="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3"/>
    <n v="189489.47826086957"/>
    <n v="282094.69"/>
    <m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m/>
    <m/>
    <m/>
    <m/>
    <s v="Arredo bagno"/>
  </r>
  <r>
    <x v="1"/>
    <x v="14"/>
    <n v="7664.4347826086951"/>
    <n v="4876.75"/>
    <m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m/>
    <m/>
    <m/>
    <m/>
    <s v="Arredo bagno"/>
  </r>
  <r>
    <x v="1"/>
    <x v="15"/>
    <n v="11.565217391304348"/>
    <n v="0"/>
    <m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m/>
    <m/>
    <m/>
    <m/>
    <s v="Arredo bagno"/>
  </r>
  <r>
    <x v="1"/>
    <x v="16"/>
    <n v="77793.434782608689"/>
    <n v="107330.76"/>
    <m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m/>
    <m/>
    <m/>
    <m/>
    <s v="Arredo bagno"/>
  </r>
  <r>
    <x v="1"/>
    <x v="17"/>
    <n v="13997.217391304348"/>
    <n v="15700.56"/>
    <m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m/>
    <m/>
    <m/>
    <m/>
    <s v="Arredo bagno"/>
  </r>
  <r>
    <x v="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2"/>
    <x v="0"/>
    <n v="5190.6900000000005"/>
    <n v="1512.52"/>
    <m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m/>
    <m/>
    <m/>
    <m/>
    <s v="Arredo bagno"/>
  </r>
  <r>
    <x v="2"/>
    <x v="1"/>
    <n v="8496.44"/>
    <n v="9324.09"/>
    <m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m/>
    <m/>
    <m/>
    <m/>
    <s v="Arredo bagno"/>
  </r>
  <r>
    <x v="2"/>
    <x v="2"/>
    <n v="34803.350999999995"/>
    <n v="51098.74"/>
    <m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m/>
    <m/>
    <m/>
    <m/>
    <s v="Arredo bagno"/>
  </r>
  <r>
    <x v="2"/>
    <x v="3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5"/>
    <n v="1967.3700000000001"/>
    <n v="6466.66"/>
    <m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m/>
    <m/>
    <m/>
    <m/>
    <s v="Arredo bagno"/>
  </r>
  <r>
    <x v="2"/>
    <x v="6"/>
    <n v="11992.76"/>
    <n v="30715.64"/>
    <m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m/>
    <m/>
    <m/>
    <m/>
    <s v="Arredo bagno"/>
  </r>
  <r>
    <x v="2"/>
    <x v="7"/>
    <n v="9707.11"/>
    <n v="9983.18"/>
    <m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m/>
    <m/>
    <m/>
    <m/>
    <s v="Arredo bagno"/>
  </r>
  <r>
    <x v="2"/>
    <x v="8"/>
    <n v="1927.93"/>
    <n v="3082.9"/>
    <m/>
    <m/>
    <m/>
    <n v="1142.44"/>
    <n v="0"/>
    <m/>
    <m/>
    <m/>
    <m/>
    <m/>
    <m/>
    <m/>
    <m/>
    <m/>
    <m/>
    <m/>
    <m/>
    <n v="785.49"/>
    <n v="1696.39"/>
    <n v="0"/>
    <n v="1386.51"/>
    <m/>
    <m/>
    <m/>
    <m/>
    <s v="Arredo bagno"/>
  </r>
  <r>
    <x v="2"/>
    <x v="9"/>
    <n v="430.85"/>
    <n v="3153.9900000000002"/>
    <m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m/>
    <m/>
    <m/>
    <m/>
    <s v="Arredo bagno"/>
  </r>
  <r>
    <x v="2"/>
    <x v="10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1"/>
    <n v="0"/>
    <n v="4648"/>
    <m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m/>
    <m/>
    <m/>
    <m/>
    <s v="Arredo bagno"/>
  </r>
  <r>
    <x v="2"/>
    <x v="12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3"/>
    <n v="88632.5"/>
    <n v="147543.22"/>
    <m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m/>
    <m/>
    <m/>
    <m/>
    <s v="Arredo bagno"/>
  </r>
  <r>
    <x v="2"/>
    <x v="14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5"/>
    <n v="4629.1499999999996"/>
    <n v="10678.63"/>
    <m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m/>
    <m/>
    <m/>
    <m/>
    <s v="Arredo bagno"/>
  </r>
  <r>
    <x v="2"/>
    <x v="16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7"/>
    <n v="750.15"/>
    <n v="0"/>
    <m/>
    <m/>
    <m/>
    <m/>
    <n v="0"/>
    <m/>
    <m/>
    <m/>
    <m/>
    <m/>
    <m/>
    <n v="750.15"/>
    <m/>
    <m/>
    <m/>
    <m/>
    <m/>
    <m/>
    <n v="0"/>
    <n v="0"/>
    <n v="0"/>
    <m/>
    <m/>
    <m/>
    <m/>
    <s v="Arredo bagno"/>
  </r>
  <r>
    <x v="2"/>
    <x v="18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19"/>
    <n v="0"/>
    <n v="0"/>
    <m/>
    <m/>
    <m/>
    <m/>
    <n v="0"/>
    <m/>
    <m/>
    <m/>
    <m/>
    <m/>
    <m/>
    <m/>
    <m/>
    <m/>
    <m/>
    <m/>
    <m/>
    <m/>
    <n v="0"/>
    <n v="0"/>
    <n v="0"/>
    <m/>
    <m/>
    <m/>
    <m/>
    <s v="Arredo bagno"/>
  </r>
  <r>
    <x v="2"/>
    <x v="20"/>
    <n v="9403.07"/>
    <n v="8217.27"/>
    <m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m/>
    <m/>
    <m/>
    <m/>
    <s v="Arredo bagno"/>
  </r>
  <r>
    <x v="2"/>
    <x v="21"/>
    <n v="0"/>
    <n v="0"/>
    <m/>
    <m/>
    <m/>
    <m/>
    <n v="0"/>
    <n v="0"/>
    <m/>
    <m/>
    <m/>
    <m/>
    <m/>
    <m/>
    <m/>
    <m/>
    <m/>
    <m/>
    <m/>
    <m/>
    <n v="0"/>
    <n v="0"/>
    <n v="0"/>
    <m/>
    <m/>
    <m/>
    <m/>
    <s v="Arredo bagno"/>
  </r>
  <r>
    <x v="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"/>
    <n v="23324.769999999997"/>
    <n v="57431.55"/>
    <m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m/>
    <m/>
    <m/>
    <m/>
    <s v="Caldaie"/>
  </r>
  <r>
    <x v="3"/>
    <x v="2"/>
    <n v="50993.490000000005"/>
    <n v="69245.47"/>
    <m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m/>
    <m/>
    <m/>
    <m/>
    <s v="Caldaie"/>
  </r>
  <r>
    <x v="3"/>
    <x v="3"/>
    <n v="27231.899999999998"/>
    <n v="62082.11"/>
    <m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m/>
    <m/>
    <m/>
    <m/>
    <s v="Caldaie"/>
  </r>
  <r>
    <x v="3"/>
    <x v="4"/>
    <n v="6318.01"/>
    <n v="24633.019999999997"/>
    <m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m/>
    <m/>
    <m/>
    <m/>
    <s v="Caldaie"/>
  </r>
  <r>
    <x v="3"/>
    <x v="5"/>
    <n v="3992.71"/>
    <n v="3077.92"/>
    <m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m/>
    <m/>
    <m/>
    <m/>
    <s v="Caldaie"/>
  </r>
  <r>
    <x v="3"/>
    <x v="6"/>
    <n v="2730.36"/>
    <n v="4432.4500000000007"/>
    <m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m/>
    <m/>
    <m/>
    <m/>
    <s v="Caldaie"/>
  </r>
  <r>
    <x v="3"/>
    <x v="7"/>
    <n v="191.54"/>
    <n v="4653.26"/>
    <m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m/>
    <m/>
    <m/>
    <m/>
    <s v="Caldaie"/>
  </r>
  <r>
    <x v="3"/>
    <x v="8"/>
    <n v="33626.759999999995"/>
    <n v="39367.100000000006"/>
    <m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m/>
    <m/>
    <m/>
    <m/>
    <s v="Caldaie"/>
  </r>
  <r>
    <x v="3"/>
    <x v="9"/>
    <n v="77113.94"/>
    <n v="104428.79"/>
    <m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m/>
    <m/>
    <m/>
    <m/>
    <s v="Caldaie"/>
  </r>
  <r>
    <x v="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1"/>
    <n v="17594.04"/>
    <n v="14928.08"/>
    <m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m/>
    <m/>
    <m/>
    <m/>
    <s v="Caldaie"/>
  </r>
  <r>
    <x v="3"/>
    <x v="12"/>
    <n v="28069.16"/>
    <n v="68064.39"/>
    <m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m/>
    <m/>
    <m/>
    <m/>
    <s v="Caldaie"/>
  </r>
  <r>
    <x v="3"/>
    <x v="13"/>
    <n v="128525.53"/>
    <n v="203693.4"/>
    <m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m/>
    <m/>
    <m/>
    <m/>
    <s v="Caldaie"/>
  </r>
  <r>
    <x v="3"/>
    <x v="14"/>
    <n v="116628.70999999999"/>
    <n v="133245.71"/>
    <m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m/>
    <m/>
    <m/>
    <m/>
    <s v="Caldaie"/>
  </r>
  <r>
    <x v="3"/>
    <x v="15"/>
    <n v="3663.13"/>
    <n v="4519.42"/>
    <m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m/>
    <m/>
    <m/>
    <m/>
    <s v="Caldaie"/>
  </r>
  <r>
    <x v="3"/>
    <x v="16"/>
    <n v="507576.36"/>
    <n v="594797.9"/>
    <m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m/>
    <m/>
    <m/>
    <m/>
    <s v="Caldaie"/>
  </r>
  <r>
    <x v="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"/>
    <x v="19"/>
    <n v="167719.53"/>
    <n v="361016.89"/>
    <m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m/>
    <m/>
    <m/>
    <m/>
    <s v="Caldaie"/>
  </r>
  <r>
    <x v="3"/>
    <x v="20"/>
    <n v="239177.68999999997"/>
    <n v="580961.53"/>
    <m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m/>
    <m/>
    <m/>
    <m/>
    <s v="Caldaie"/>
  </r>
  <r>
    <x v="3"/>
    <x v="21"/>
    <n v="111468.11"/>
    <n v="250895.31"/>
    <m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m/>
    <m/>
    <m/>
    <m/>
    <s v="Caldaie"/>
  </r>
  <r>
    <x v="4"/>
    <x v="0"/>
    <n v="766.91"/>
    <n v="236.54"/>
    <m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m/>
    <m/>
    <m/>
    <m/>
    <s v="Arredo bagno"/>
  </r>
  <r>
    <x v="4"/>
    <x v="1"/>
    <n v="307.02"/>
    <n v="147.26"/>
    <m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m/>
    <m/>
    <m/>
    <m/>
    <s v="Arredo bagno"/>
  </r>
  <r>
    <x v="4"/>
    <x v="2"/>
    <n v="1329.08"/>
    <n v="1117.8399999999999"/>
    <m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m/>
    <m/>
    <m/>
    <m/>
    <s v="Arredo bagno"/>
  </r>
  <r>
    <x v="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4"/>
    <n v="0"/>
    <n v="189.19"/>
    <m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m/>
    <m/>
    <m/>
    <m/>
    <s v="Arredo bagno"/>
  </r>
  <r>
    <x v="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0"/>
    <n v="4150.6000000000004"/>
    <n v="5064.67"/>
    <m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m/>
    <m/>
    <m/>
    <m/>
    <s v="Arredo bagno"/>
  </r>
  <r>
    <x v="4"/>
    <x v="11"/>
    <n v="1618.96"/>
    <n v="2608.9"/>
    <m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m/>
    <m/>
    <m/>
    <m/>
    <s v="Arredo bagno"/>
  </r>
  <r>
    <x v="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3"/>
    <n v="3697.21"/>
    <n v="2548.56"/>
    <m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m/>
    <m/>
    <m/>
    <m/>
    <s v="Arredo bagno"/>
  </r>
  <r>
    <x v="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4"/>
    <x v="20"/>
    <n v="410.53"/>
    <n v="0"/>
    <m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m/>
    <m/>
    <m/>
    <m/>
    <s v="Arredo bagno"/>
  </r>
  <r>
    <x v="4"/>
    <x v="21"/>
    <n v="0"/>
    <n v="1399.29"/>
    <m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2"/>
    <n v="65855.399999999994"/>
    <n v="82102.040000000008"/>
    <m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m/>
    <m/>
    <m/>
    <m/>
    <s v="Raccorderia"/>
  </r>
  <r>
    <x v="5"/>
    <x v="3"/>
    <n v="3882.18"/>
    <n v="3353.97"/>
    <m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m/>
    <m/>
    <m/>
    <m/>
    <s v="Raccorderia"/>
  </r>
  <r>
    <x v="5"/>
    <x v="4"/>
    <n v="83132.58"/>
    <n v="97859.170000000013"/>
    <m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m/>
    <m/>
    <m/>
    <m/>
    <s v="Raccorderia"/>
  </r>
  <r>
    <x v="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7"/>
    <n v="2510.85"/>
    <n v="3306.93"/>
    <m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m/>
    <m/>
    <m/>
    <m/>
    <s v="Raccorderia"/>
  </r>
  <r>
    <x v="5"/>
    <x v="8"/>
    <n v="18358.270000000004"/>
    <n v="7553.69"/>
    <m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m/>
    <m/>
    <m/>
    <m/>
    <s v="Raccorderia"/>
  </r>
  <r>
    <x v="5"/>
    <x v="9"/>
    <n v="1481.33"/>
    <n v="700.73"/>
    <m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m/>
    <m/>
    <m/>
    <m/>
    <s v="Raccorderia"/>
  </r>
  <r>
    <x v="5"/>
    <x v="10"/>
    <n v="9477.659999999998"/>
    <n v="19372.109999999997"/>
    <m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m/>
    <m/>
    <m/>
    <m/>
    <s v="Raccorderia"/>
  </r>
  <r>
    <x v="5"/>
    <x v="11"/>
    <n v="7679.62"/>
    <n v="6648.579999999999"/>
    <m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m/>
    <m/>
    <m/>
    <m/>
    <s v="Raccorderia"/>
  </r>
  <r>
    <x v="5"/>
    <x v="12"/>
    <n v="3937.4399999999991"/>
    <n v="4117.92"/>
    <m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m/>
    <m/>
    <m/>
    <m/>
    <s v="Raccorderia"/>
  </r>
  <r>
    <x v="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4"/>
    <n v="60676.240000000034"/>
    <n v="50980.779999999977"/>
    <m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m/>
    <m/>
    <m/>
    <m/>
    <s v="Raccorderia"/>
  </r>
  <r>
    <x v="5"/>
    <x v="15"/>
    <n v="2521.14"/>
    <n v="10760.06"/>
    <m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m/>
    <m/>
    <m/>
    <m/>
    <s v="Raccorderia"/>
  </r>
  <r>
    <x v="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5"/>
    <x v="19"/>
    <n v="19034.269999999997"/>
    <n v="36118.020000000011"/>
    <m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m/>
    <m/>
    <m/>
    <m/>
    <s v="Raccorderia"/>
  </r>
  <r>
    <x v="5"/>
    <x v="20"/>
    <n v="3494.21"/>
    <n v="0"/>
    <m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m/>
    <m/>
    <m/>
    <m/>
    <s v="Raccorderia"/>
  </r>
  <r>
    <x v="5"/>
    <x v="21"/>
    <n v="0"/>
    <n v="1844.8400000000004"/>
    <m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m/>
    <m/>
    <m/>
    <m/>
    <s v="Raccorderia"/>
  </r>
  <r>
    <x v="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2"/>
    <n v="24732.6"/>
    <n v="29878.91"/>
    <m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m/>
    <m/>
    <m/>
    <m/>
    <s v="Attrezzature"/>
  </r>
  <r>
    <x v="6"/>
    <x v="3"/>
    <n v="5542.66"/>
    <n v="7248.32"/>
    <m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m/>
    <m/>
    <m/>
    <m/>
    <s v="Attrezzature"/>
  </r>
  <r>
    <x v="6"/>
    <x v="4"/>
    <n v="7706.13"/>
    <n v="20362.86"/>
    <m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m/>
    <m/>
    <m/>
    <m/>
    <s v="Attrezzature"/>
  </r>
  <r>
    <x v="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7"/>
    <n v="0"/>
    <n v="1939"/>
    <m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m/>
    <m/>
    <m/>
    <m/>
    <s v="Attrezzature"/>
  </r>
  <r>
    <x v="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0"/>
    <n v="2569.23"/>
    <n v="10760.44"/>
    <m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m/>
    <m/>
    <m/>
    <m/>
    <s v="Attrezzature"/>
  </r>
  <r>
    <x v="6"/>
    <x v="11"/>
    <n v="8680.4699999999993"/>
    <n v="14292.28"/>
    <m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m/>
    <m/>
    <m/>
    <m/>
    <s v="Attrezzature"/>
  </r>
  <r>
    <x v="6"/>
    <x v="12"/>
    <n v="4852.57"/>
    <n v="3648.48"/>
    <m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m/>
    <m/>
    <m/>
    <m/>
    <s v="Attrezzature"/>
  </r>
  <r>
    <x v="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4"/>
    <n v="28288.87"/>
    <n v="21638.74"/>
    <m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m/>
    <m/>
    <m/>
    <m/>
    <s v="Attrezzature"/>
  </r>
  <r>
    <x v="6"/>
    <x v="15"/>
    <n v="8120.86"/>
    <n v="6687.16"/>
    <m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m/>
    <m/>
    <m/>
    <m/>
    <s v="Attrezzature"/>
  </r>
  <r>
    <x v="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18"/>
    <n v="7672.54"/>
    <n v="4692.96"/>
    <m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m/>
    <m/>
    <m/>
    <m/>
    <s v="Attrezzature"/>
  </r>
  <r>
    <x v="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6"/>
    <x v="20"/>
    <n v="2218.86"/>
    <n v="159.63"/>
    <m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m/>
    <m/>
    <m/>
    <m/>
    <s v="Attrezzature"/>
  </r>
  <r>
    <x v="6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ttrezzature"/>
  </r>
  <r>
    <x v="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7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amini e canne fumarie"/>
  </r>
  <r>
    <x v="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3"/>
    <n v="5411.71"/>
    <n v="2680.69"/>
    <m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m/>
    <m/>
    <m/>
    <m/>
    <s v="Contatori Acqua"/>
  </r>
  <r>
    <x v="8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5"/>
    <n v="0"/>
    <n v="392"/>
    <m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m/>
    <m/>
    <m/>
    <m/>
    <s v="Contatori Acqua"/>
  </r>
  <r>
    <x v="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8"/>
    <n v="1856.76"/>
    <n v="2072.58"/>
    <m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m/>
    <m/>
    <m/>
    <m/>
    <s v="Contatori Acqua"/>
  </r>
  <r>
    <x v="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0"/>
    <n v="2034.39"/>
    <n v="1414.69"/>
    <m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m/>
    <m/>
    <m/>
    <m/>
    <s v="Contatori Acqua"/>
  </r>
  <r>
    <x v="8"/>
    <x v="11"/>
    <n v="479.08"/>
    <n v="1822.61"/>
    <m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m/>
    <m/>
    <m/>
    <m/>
    <s v="Contatori Acqua"/>
  </r>
  <r>
    <x v="8"/>
    <x v="12"/>
    <n v="0"/>
    <n v="2056.1999999999998"/>
    <m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m/>
    <m/>
    <m/>
    <m/>
    <s v="Contatori Acqua"/>
  </r>
  <r>
    <x v="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4"/>
    <n v="4833.67"/>
    <n v="4716.3100000000004"/>
    <m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m/>
    <m/>
    <m/>
    <m/>
    <s v="Contatori Acqua"/>
  </r>
  <r>
    <x v="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6"/>
    <n v="6272"/>
    <n v="0"/>
    <m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m/>
    <m/>
    <m/>
    <m/>
    <s v="Contatori Acqua"/>
  </r>
  <r>
    <x v="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ntatori Acqua"/>
  </r>
  <r>
    <x v="8"/>
    <x v="21"/>
    <n v="3323.5"/>
    <n v="9223.76"/>
    <m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m/>
    <m/>
    <m/>
    <m/>
    <s v="Contatori Acqua"/>
  </r>
  <r>
    <x v="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2"/>
    <n v="340021.87999999995"/>
    <n v="896801.42"/>
    <m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m/>
    <m/>
    <m/>
    <m/>
    <s v="Caldaie"/>
  </r>
  <r>
    <x v="9"/>
    <x v="3"/>
    <n v="7536.3499999999995"/>
    <n v="46018.36"/>
    <m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m/>
    <m/>
    <m/>
    <m/>
    <s v="Caldaie"/>
  </r>
  <r>
    <x v="9"/>
    <x v="4"/>
    <n v="77988.340000000011"/>
    <n v="194604.86000000002"/>
    <m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m/>
    <m/>
    <m/>
    <m/>
    <s v="Caldaie"/>
  </r>
  <r>
    <x v="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0"/>
    <n v="0"/>
    <n v="4927.5199999999995"/>
    <m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m/>
    <m/>
    <m/>
    <m/>
    <s v="Caldaie"/>
  </r>
  <r>
    <x v="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4"/>
    <n v="45753.120000000003"/>
    <n v="49110.319999999992"/>
    <m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m/>
    <m/>
    <m/>
    <m/>
    <s v="Caldaie"/>
  </r>
  <r>
    <x v="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6"/>
    <n v="30576.620000000003"/>
    <n v="332808.16999999993"/>
    <m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m/>
    <m/>
    <m/>
    <m/>
    <s v="Caldaie"/>
  </r>
  <r>
    <x v="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18"/>
    <n v="41265.299999999996"/>
    <n v="66362.41"/>
    <m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m/>
    <m/>
    <m/>
    <m/>
    <s v="Caldaie"/>
  </r>
  <r>
    <x v="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9"/>
    <x v="20"/>
    <n v="294988.45"/>
    <n v="1437482.7799999998"/>
    <m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m/>
    <m/>
    <m/>
    <m/>
    <s v="Caldaie"/>
  </r>
  <r>
    <x v="9"/>
    <x v="21"/>
    <n v="82244.800000000003"/>
    <n v="180290.39"/>
    <m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m/>
    <m/>
    <m/>
    <m/>
    <s v="Caldaie"/>
  </r>
  <r>
    <x v="1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4"/>
    <n v="3975.59"/>
    <n v="4022.95"/>
    <m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m/>
    <m/>
    <m/>
    <m/>
    <s v="Docce e Vasche"/>
  </r>
  <r>
    <x v="1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6"/>
    <n v="1701.17"/>
    <n v="7242.84"/>
    <m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m/>
    <m/>
    <m/>
    <m/>
    <s v="Docce e Vasche"/>
  </r>
  <r>
    <x v="10"/>
    <x v="7"/>
    <n v="2111.9899999999998"/>
    <n v="2536.54"/>
    <m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m/>
    <m/>
    <m/>
    <m/>
    <s v="Docce e Vasche"/>
  </r>
  <r>
    <x v="10"/>
    <x v="8"/>
    <n v="5557.78"/>
    <n v="6883.73"/>
    <m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m/>
    <m/>
    <m/>
    <m/>
    <s v="Docce e Vasche"/>
  </r>
  <r>
    <x v="10"/>
    <x v="9"/>
    <n v="578.47"/>
    <n v="127.8"/>
    <m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m/>
    <m/>
    <m/>
    <m/>
    <s v="Docce e Vasche"/>
  </r>
  <r>
    <x v="10"/>
    <x v="10"/>
    <n v="1151.1500000000001"/>
    <n v="5163.63"/>
    <m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m/>
    <m/>
    <m/>
    <m/>
    <s v="Docce e Vasche"/>
  </r>
  <r>
    <x v="10"/>
    <x v="11"/>
    <n v="1035.6199999999999"/>
    <n v="1962.48"/>
    <m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m/>
    <m/>
    <m/>
    <m/>
    <s v="Docce e Vasche"/>
  </r>
  <r>
    <x v="10"/>
    <x v="12"/>
    <n v="320.95"/>
    <n v="3322.1400000000003"/>
    <m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m/>
    <m/>
    <m/>
    <m/>
    <s v="Docce e Vasche"/>
  </r>
  <r>
    <x v="10"/>
    <x v="13"/>
    <n v="60738.83"/>
    <n v="77237.08"/>
    <m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m/>
    <m/>
    <m/>
    <m/>
    <s v="Docce e Vasche"/>
  </r>
  <r>
    <x v="10"/>
    <x v="14"/>
    <n v="11888.41"/>
    <n v="8028.67"/>
    <m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m/>
    <m/>
    <m/>
    <m/>
    <s v="Docce e Vasche"/>
  </r>
  <r>
    <x v="10"/>
    <x v="15"/>
    <n v="9103.24"/>
    <n v="8538.01"/>
    <m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m/>
    <m/>
    <m/>
    <m/>
    <s v="Docce e Vasche"/>
  </r>
  <r>
    <x v="10"/>
    <x v="16"/>
    <n v="167"/>
    <n v="667.45"/>
    <m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m/>
    <m/>
    <m/>
    <m/>
    <s v="Docce e Vasche"/>
  </r>
  <r>
    <x v="10"/>
    <x v="17"/>
    <n v="5057.21"/>
    <n v="7760.31"/>
    <m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m/>
    <m/>
    <m/>
    <m/>
    <s v="Docce e Vasche"/>
  </r>
  <r>
    <x v="10"/>
    <x v="18"/>
    <n v="1481.79"/>
    <n v="0"/>
    <m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m/>
    <m/>
    <m/>
    <m/>
    <s v="Docce e Vasche"/>
  </r>
  <r>
    <x v="10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0"/>
    <x v="20"/>
    <n v="65.400000000000006"/>
    <n v="171.1"/>
    <m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m/>
    <m/>
    <m/>
    <m/>
    <s v="Docce e Vasche"/>
  </r>
  <r>
    <x v="10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11"/>
    <x v="0"/>
    <n v="0"/>
    <n v="9578.7900000000009"/>
    <m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m/>
    <m/>
    <m/>
    <m/>
    <s v="Componenti per impianti"/>
  </r>
  <r>
    <x v="11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1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"/>
    <n v="0"/>
    <n v="934.08"/>
    <m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"/>
    <n v="64433.49"/>
    <n v="85215.59"/>
    <m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m/>
    <m/>
    <m/>
    <m/>
    <s v="Trattamento Acque"/>
  </r>
  <r>
    <x v="1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4"/>
    <n v="6113.2099999999991"/>
    <n v="1282.6400000000001"/>
    <m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m/>
    <m/>
    <m/>
    <m/>
    <s v="Trattamento Acque"/>
  </r>
  <r>
    <x v="1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7"/>
    <n v="3449.66"/>
    <n v="1645.17"/>
    <m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m/>
    <m/>
    <m/>
    <m/>
    <s v="Trattamento Acque"/>
  </r>
  <r>
    <x v="12"/>
    <x v="8"/>
    <n v="9208.9699999999993"/>
    <n v="0"/>
    <m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m/>
    <m/>
    <m/>
    <m/>
    <s v="Trattamento Acque"/>
  </r>
  <r>
    <x v="1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0"/>
    <n v="2516.37"/>
    <n v="7047.46"/>
    <m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m/>
    <m/>
    <m/>
    <m/>
    <s v="Trattamento Acque"/>
  </r>
  <r>
    <x v="12"/>
    <x v="11"/>
    <n v="1896.06"/>
    <n v="0"/>
    <m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m/>
    <m/>
    <m/>
    <m/>
    <s v="Trattamento Acque"/>
  </r>
  <r>
    <x v="12"/>
    <x v="12"/>
    <n v="4044.08"/>
    <n v="3742.92"/>
    <m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3"/>
    <n v="598.4"/>
    <n v="0"/>
    <m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m/>
    <m/>
    <m/>
    <m/>
    <s v="Trattamento Acque"/>
  </r>
  <r>
    <x v="12"/>
    <x v="14"/>
    <n v="22816.41"/>
    <n v="24566.33"/>
    <m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m/>
    <m/>
    <m/>
    <m/>
    <s v="Trattamento Acque"/>
  </r>
  <r>
    <x v="1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6"/>
    <n v="6443.96"/>
    <n v="5565.9"/>
    <m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m/>
    <m/>
    <m/>
    <m/>
    <s v="Trattamento Acque"/>
  </r>
  <r>
    <x v="12"/>
    <x v="17"/>
    <n v="48306.81"/>
    <n v="33008.44"/>
    <m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m/>
    <m/>
    <m/>
    <m/>
    <s v="Trattamento Acque"/>
  </r>
  <r>
    <x v="1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13"/>
    <x v="0"/>
    <n v="1604.12"/>
    <n v="266.57"/>
    <m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m/>
    <m/>
    <m/>
    <m/>
    <s v="Componenti per impianti"/>
  </r>
  <r>
    <x v="1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2"/>
    <n v="158550.63"/>
    <n v="264517.05"/>
    <m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m/>
    <m/>
    <m/>
    <m/>
    <s v="Componenti per impianti"/>
  </r>
  <r>
    <x v="13"/>
    <x v="3"/>
    <n v="25929.62"/>
    <n v="45250.36"/>
    <m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m/>
    <m/>
    <m/>
    <m/>
    <s v="Componenti per impianti"/>
  </r>
  <r>
    <x v="13"/>
    <x v="4"/>
    <n v="76836.600000000006"/>
    <n v="148832.14000000001"/>
    <m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m/>
    <m/>
    <m/>
    <m/>
    <s v="Componenti per impianti"/>
  </r>
  <r>
    <x v="1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3"/>
    <x v="7"/>
    <n v="95.22"/>
    <n v="3666.31"/>
    <m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m/>
    <m/>
    <m/>
    <m/>
    <s v="Componenti per impianti"/>
  </r>
  <r>
    <x v="13"/>
    <x v="8"/>
    <n v="6524.37"/>
    <n v="3529.93"/>
    <m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m/>
    <m/>
    <m/>
    <m/>
    <s v="Componenti per impianti"/>
  </r>
  <r>
    <x v="13"/>
    <x v="9"/>
    <n v="3243.94"/>
    <n v="4092.14"/>
    <m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m/>
    <m/>
    <m/>
    <m/>
    <s v="Componenti per impianti"/>
  </r>
  <r>
    <x v="13"/>
    <x v="10"/>
    <n v="28348.7"/>
    <n v="48874.19"/>
    <m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m/>
    <m/>
    <m/>
    <m/>
    <s v="Componenti per impianti"/>
  </r>
  <r>
    <x v="13"/>
    <x v="11"/>
    <n v="13762.74"/>
    <n v="28994.25"/>
    <m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m/>
    <m/>
    <m/>
    <m/>
    <s v="Componenti per impianti"/>
  </r>
  <r>
    <x v="13"/>
    <x v="12"/>
    <n v="35097.769999999997"/>
    <n v="47122.9"/>
    <m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m/>
    <m/>
    <m/>
    <m/>
    <s v="Componenti per impianti"/>
  </r>
  <r>
    <x v="13"/>
    <x v="13"/>
    <n v="17171.25"/>
    <n v="40633.449999999997"/>
    <m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m/>
    <m/>
    <m/>
    <m/>
    <s v="Componenti per impianti"/>
  </r>
  <r>
    <x v="13"/>
    <x v="14"/>
    <n v="121440.33"/>
    <n v="157799.17000000001"/>
    <m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m/>
    <m/>
    <m/>
    <m/>
    <s v="Componenti per impianti"/>
  </r>
  <r>
    <x v="13"/>
    <x v="15"/>
    <n v="24374.799999999999"/>
    <n v="54756.04"/>
    <m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m/>
    <m/>
    <m/>
    <m/>
    <s v="Componenti per impianti"/>
  </r>
  <r>
    <x v="13"/>
    <x v="16"/>
    <n v="19294.919999999998"/>
    <n v="35856.29"/>
    <m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m/>
    <m/>
    <m/>
    <m/>
    <s v="Componenti per impianti"/>
  </r>
  <r>
    <x v="13"/>
    <x v="17"/>
    <n v="4903.55"/>
    <n v="8179.17"/>
    <m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m/>
    <m/>
    <m/>
    <m/>
    <s v="Componenti per impianti"/>
  </r>
  <r>
    <x v="13"/>
    <x v="18"/>
    <n v="3494.13"/>
    <n v="5786.38"/>
    <m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m/>
    <m/>
    <m/>
    <m/>
    <s v="Componenti per impianti"/>
  </r>
  <r>
    <x v="13"/>
    <x v="19"/>
    <n v="54454.75"/>
    <n v="108961.96"/>
    <m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m/>
    <m/>
    <m/>
    <m/>
    <s v="Componenti per impianti"/>
  </r>
  <r>
    <x v="13"/>
    <x v="20"/>
    <n v="100198.39999999999"/>
    <n v="212670.89"/>
    <m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m/>
    <m/>
    <m/>
    <m/>
    <s v="Componenti per impianti"/>
  </r>
  <r>
    <x v="13"/>
    <x v="21"/>
    <n v="22541.49"/>
    <n v="31102.17"/>
    <m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m/>
    <m/>
    <m/>
    <m/>
    <s v="Componenti per impianti"/>
  </r>
  <r>
    <x v="1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14"/>
    <x v="21"/>
    <n v="6666.64"/>
    <n v="12241.69"/>
    <m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m/>
    <m/>
    <m/>
    <m/>
    <s v="Prodotti Chimici"/>
  </r>
  <r>
    <x v="1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1"/>
    <n v="1033"/>
    <n v="1517"/>
    <m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m/>
    <m/>
    <m/>
    <m/>
    <s v="Rubinetteria"/>
  </r>
  <r>
    <x v="1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6"/>
    <n v="705"/>
    <n v="0"/>
    <m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m/>
    <m/>
    <m/>
    <m/>
    <s v="Rubinetteria"/>
  </r>
  <r>
    <x v="1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8"/>
    <n v="3558"/>
    <n v="0"/>
    <m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m/>
    <m/>
    <m/>
    <m/>
    <s v="Rubinetteria"/>
  </r>
  <r>
    <x v="15"/>
    <x v="9"/>
    <n v="7434"/>
    <n v="3583"/>
    <m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m/>
    <m/>
    <m/>
    <m/>
    <s v="Rubinetteria"/>
  </r>
  <r>
    <x v="15"/>
    <x v="10"/>
    <n v="695"/>
    <n v="0"/>
    <m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11"/>
    <n v="14904"/>
    <n v="20136"/>
    <m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m/>
    <m/>
    <m/>
    <m/>
    <s v="Rubinetteria"/>
  </r>
  <r>
    <x v="15"/>
    <x v="12"/>
    <n v="9617"/>
    <n v="18460"/>
    <m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m/>
    <m/>
    <m/>
    <m/>
    <s v="Rubinetteria"/>
  </r>
  <r>
    <x v="15"/>
    <x v="13"/>
    <n v="37092"/>
    <n v="30898"/>
    <m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m/>
    <m/>
    <m/>
    <m/>
    <s v="Rubinetteria"/>
  </r>
  <r>
    <x v="15"/>
    <x v="14"/>
    <n v="14431"/>
    <n v="1269"/>
    <m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m/>
    <m/>
    <m/>
    <m/>
    <s v="Rubinetteria"/>
  </r>
  <r>
    <x v="15"/>
    <x v="15"/>
    <n v="0"/>
    <n v="645"/>
    <m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m/>
    <m/>
    <m/>
    <m/>
    <s v="Rubinetteria"/>
  </r>
  <r>
    <x v="15"/>
    <x v="16"/>
    <n v="102637"/>
    <n v="182078"/>
    <m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m/>
    <m/>
    <m/>
    <m/>
    <s v="Rubinetteria"/>
  </r>
  <r>
    <x v="15"/>
    <x v="17"/>
    <n v="21908"/>
    <n v="30767"/>
    <m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m/>
    <m/>
    <m/>
    <m/>
    <s v="Rubinetteria"/>
  </r>
  <r>
    <x v="15"/>
    <x v="18"/>
    <n v="79204"/>
    <n v="81824"/>
    <m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m/>
    <m/>
    <m/>
    <m/>
    <s v="Rubinetteria"/>
  </r>
  <r>
    <x v="1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5"/>
    <x v="20"/>
    <n v="0"/>
    <n v="-660"/>
    <m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m/>
    <m/>
    <m/>
    <m/>
    <s v="Rubinetteria"/>
  </r>
  <r>
    <x v="15"/>
    <x v="21"/>
    <n v="105"/>
    <n v="0"/>
    <m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16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4"/>
    <n v="1202"/>
    <n v="1275"/>
    <m/>
    <m/>
    <m/>
    <m/>
    <m/>
    <m/>
    <m/>
    <m/>
    <m/>
    <n v="717"/>
    <n v="243"/>
    <n v="0"/>
    <n v="0"/>
    <n v="0"/>
    <n v="0"/>
    <n v="0"/>
    <n v="0"/>
    <n v="0"/>
    <n v="0"/>
    <n v="485"/>
    <n v="1032"/>
    <m/>
    <m/>
    <m/>
    <m/>
    <s v="Sistemi idronici"/>
  </r>
  <r>
    <x v="16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3"/>
    <n v="3565"/>
    <n v="56119"/>
    <m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m/>
    <m/>
    <m/>
    <m/>
    <s v="Sistemi idronici"/>
  </r>
  <r>
    <x v="16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Sistemi idronici"/>
  </r>
  <r>
    <x v="16"/>
    <x v="19"/>
    <n v="12717"/>
    <n v="26030"/>
    <m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m/>
    <m/>
    <m/>
    <m/>
    <s v="Sistemi idronici"/>
  </r>
  <r>
    <x v="16"/>
    <x v="20"/>
    <n v="23637"/>
    <n v="13634"/>
    <m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m/>
    <m/>
    <m/>
    <m/>
    <s v="Sistemi idronici"/>
  </r>
  <r>
    <x v="16"/>
    <x v="21"/>
    <n v="25471"/>
    <n v="4576"/>
    <m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m/>
    <m/>
    <m/>
    <m/>
    <s v="Sistemi idronici"/>
  </r>
  <r>
    <x v="1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1"/>
    <n v="2349.6099999999997"/>
    <n v="1983.81"/>
    <m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m/>
    <m/>
    <m/>
    <m/>
    <s v="Componenti per impianti"/>
  </r>
  <r>
    <x v="17"/>
    <x v="2"/>
    <n v="9369.119999999999"/>
    <n v="16352.610000000006"/>
    <m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m/>
    <m/>
    <m/>
    <m/>
    <s v="Componenti per impianti"/>
  </r>
  <r>
    <x v="1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4"/>
    <n v="333289.15999999986"/>
    <n v="402895.05999999994"/>
    <m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m/>
    <m/>
    <m/>
    <m/>
    <s v="Componenti per impianti"/>
  </r>
  <r>
    <x v="1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6"/>
    <n v="16656.929999999997"/>
    <n v="28246.140000000003"/>
    <m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m/>
    <m/>
    <m/>
    <m/>
    <s v="Componenti per impianti"/>
  </r>
  <r>
    <x v="17"/>
    <x v="7"/>
    <n v="1095.1299999999999"/>
    <n v="870.36"/>
    <m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m/>
    <m/>
    <m/>
    <m/>
    <s v="Componenti per impianti"/>
  </r>
  <r>
    <x v="17"/>
    <x v="8"/>
    <n v="23563.310000000012"/>
    <n v="21750.399999999994"/>
    <m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m/>
    <m/>
    <m/>
    <m/>
    <s v="Componenti per impianti"/>
  </r>
  <r>
    <x v="17"/>
    <x v="9"/>
    <n v="39563.24"/>
    <n v="25441.239999999991"/>
    <m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m/>
    <m/>
    <m/>
    <m/>
    <s v="Componenti per impianti"/>
  </r>
  <r>
    <x v="17"/>
    <x v="10"/>
    <n v="27146.359999999979"/>
    <n v="35968.980000000003"/>
    <m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m/>
    <m/>
    <m/>
    <m/>
    <s v="Componenti per impianti"/>
  </r>
  <r>
    <x v="17"/>
    <x v="11"/>
    <n v="8454.85"/>
    <n v="6940.8500000000013"/>
    <m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m/>
    <m/>
    <m/>
    <m/>
    <s v="Componenti per impianti"/>
  </r>
  <r>
    <x v="17"/>
    <x v="12"/>
    <n v="36037.35"/>
    <n v="81723.660000000018"/>
    <m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m/>
    <m/>
    <m/>
    <m/>
    <s v="Componenti per impianti"/>
  </r>
  <r>
    <x v="17"/>
    <x v="13"/>
    <n v="51088.409999999989"/>
    <n v="79137.400000000067"/>
    <m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m/>
    <m/>
    <m/>
    <m/>
    <s v="Componenti per impianti"/>
  </r>
  <r>
    <x v="17"/>
    <x v="14"/>
    <n v="193838.43999999997"/>
    <n v="233318.70999999993"/>
    <m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m/>
    <m/>
    <m/>
    <m/>
    <s v="Componenti per impianti"/>
  </r>
  <r>
    <x v="17"/>
    <x v="15"/>
    <n v="32709.370000000017"/>
    <n v="32517.560000000009"/>
    <m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m/>
    <m/>
    <m/>
    <m/>
    <s v="Componenti per impianti"/>
  </r>
  <r>
    <x v="17"/>
    <x v="16"/>
    <n v="207516.4899999999"/>
    <n v="278717.43000000017"/>
    <m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m/>
    <m/>
    <m/>
    <m/>
    <s v="Componenti per impianti"/>
  </r>
  <r>
    <x v="17"/>
    <x v="17"/>
    <n v="146753.30999999991"/>
    <n v="224136.72000000012"/>
    <m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m/>
    <m/>
    <m/>
    <m/>
    <s v="Componenti per impianti"/>
  </r>
  <r>
    <x v="1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17"/>
    <x v="19"/>
    <n v="44676.73"/>
    <n v="101537.93000000001"/>
    <m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m/>
    <m/>
    <m/>
    <m/>
    <s v="Componenti per impianti"/>
  </r>
  <r>
    <x v="17"/>
    <x v="20"/>
    <n v="204349.94999999984"/>
    <n v="211439.89999999979"/>
    <m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m/>
    <m/>
    <m/>
    <m/>
    <s v="Componenti per impianti"/>
  </r>
  <r>
    <x v="17"/>
    <x v="21"/>
    <n v="62468.539999999994"/>
    <n v="33157.35"/>
    <m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m/>
    <m/>
    <m/>
    <m/>
    <s v="Componenti per impianti"/>
  </r>
  <r>
    <x v="18"/>
    <x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3"/>
    <n v="11893.6"/>
    <n v="0"/>
    <m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m/>
    <m/>
    <m/>
    <m/>
    <s v="Rame"/>
  </r>
  <r>
    <x v="18"/>
    <x v="4"/>
    <n v="28945.27"/>
    <n v="14593.75"/>
    <m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m/>
    <m/>
    <m/>
    <m/>
    <s v="Rame"/>
  </r>
  <r>
    <x v="18"/>
    <x v="5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6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7"/>
    <n v="3548.65"/>
    <n v="0"/>
    <m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m/>
    <m/>
    <m/>
    <m/>
    <s v="Rame"/>
  </r>
  <r>
    <x v="18"/>
    <x v="8"/>
    <n v="16106.24"/>
    <n v="0"/>
    <m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m/>
    <m/>
    <m/>
    <m/>
    <s v="Rame"/>
  </r>
  <r>
    <x v="18"/>
    <x v="9"/>
    <n v="21370.880000000001"/>
    <n v="18938.439999999999"/>
    <m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m/>
    <m/>
    <m/>
    <m/>
    <s v="Rame"/>
  </r>
  <r>
    <x v="18"/>
    <x v="10"/>
    <n v="16467.63"/>
    <n v="0"/>
    <m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1"/>
    <n v="20760.82"/>
    <n v="0"/>
    <m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m/>
    <m/>
    <m/>
    <m/>
    <s v="Rame"/>
  </r>
  <r>
    <x v="18"/>
    <x v="12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3"/>
    <n v="10336.5"/>
    <n v="16027.7"/>
    <m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m/>
    <m/>
    <m/>
    <m/>
    <s v="Rame"/>
  </r>
  <r>
    <x v="18"/>
    <x v="14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5"/>
    <n v="19990.419999999998"/>
    <n v="0"/>
    <m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m/>
    <m/>
    <m/>
    <m/>
    <s v="Rame"/>
  </r>
  <r>
    <x v="18"/>
    <x v="16"/>
    <n v="13575"/>
    <n v="0"/>
    <m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m/>
    <m/>
    <m/>
    <m/>
    <s v="Rame"/>
  </r>
  <r>
    <x v="18"/>
    <x v="17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8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19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18"/>
    <x v="20"/>
    <n v="90945.53"/>
    <n v="0"/>
    <m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m/>
    <m/>
    <m/>
    <m/>
    <s v="Rame"/>
  </r>
  <r>
    <x v="18"/>
    <x v="21"/>
    <n v="141240.37"/>
    <n v="14798.61"/>
    <m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m/>
    <m/>
    <m/>
    <m/>
    <s v="Rame"/>
  </r>
  <r>
    <x v="19"/>
    <x v="0"/>
    <n v="19970.63"/>
    <n v="10666.82"/>
    <m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m/>
    <m/>
    <m/>
    <m/>
    <s v="Elettropompe"/>
  </r>
  <r>
    <x v="19"/>
    <x v="1"/>
    <n v="0"/>
    <n v="3059"/>
    <m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m/>
    <m/>
    <m/>
    <m/>
    <s v="Elettropompe"/>
  </r>
  <r>
    <x v="1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3"/>
    <n v="1717"/>
    <n v="2561.1"/>
    <m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m/>
    <m/>
    <m/>
    <m/>
    <s v="Elettropompe"/>
  </r>
  <r>
    <x v="19"/>
    <x v="4"/>
    <n v="600654.88999999955"/>
    <n v="554797.17000000004"/>
    <m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m/>
    <m/>
    <m/>
    <m/>
    <s v="Elettropompe"/>
  </r>
  <r>
    <x v="19"/>
    <x v="5"/>
    <n v="2057.29"/>
    <n v="3004.2900000000009"/>
    <m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m/>
    <m/>
    <m/>
    <m/>
    <s v="Elettropompe"/>
  </r>
  <r>
    <x v="1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7"/>
    <n v="22021.420000000009"/>
    <n v="6244.3100000000013"/>
    <m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m/>
    <m/>
    <m/>
    <m/>
    <s v="Elettropompe"/>
  </r>
  <r>
    <x v="1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0"/>
    <n v="53485.74000000002"/>
    <n v="58759.38"/>
    <m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m/>
    <m/>
    <m/>
    <m/>
    <s v="Elettropompe"/>
  </r>
  <r>
    <x v="19"/>
    <x v="11"/>
    <n v="8427.39"/>
    <n v="4827"/>
    <m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m/>
    <m/>
    <m/>
    <m/>
    <s v="Elettropompe"/>
  </r>
  <r>
    <x v="19"/>
    <x v="12"/>
    <n v="4940.3600000000006"/>
    <n v="6956.6399999999994"/>
    <m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m/>
    <m/>
    <m/>
    <m/>
    <s v="Elettropompe"/>
  </r>
  <r>
    <x v="19"/>
    <x v="13"/>
    <n v="7355.1800000000012"/>
    <n v="13452.97"/>
    <m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m/>
    <m/>
    <m/>
    <m/>
    <s v="Elettropompe"/>
  </r>
  <r>
    <x v="19"/>
    <x v="14"/>
    <n v="97954.78"/>
    <n v="104803.42"/>
    <m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m/>
    <m/>
    <m/>
    <m/>
    <s v="Elettropompe"/>
  </r>
  <r>
    <x v="19"/>
    <x v="15"/>
    <n v="2444.9499999999998"/>
    <n v="332.86"/>
    <m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m/>
    <m/>
    <m/>
    <m/>
    <s v="Elettropompe"/>
  </r>
  <r>
    <x v="19"/>
    <x v="16"/>
    <n v="0"/>
    <n v="2199.3000000000002"/>
    <m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m/>
    <m/>
    <m/>
    <m/>
    <s v="Elettropompe"/>
  </r>
  <r>
    <x v="1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8"/>
    <n v="0"/>
    <n v="3507.73"/>
    <m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19"/>
    <x v="19"/>
    <n v="1900.47"/>
    <n v="11923.179999999998"/>
    <m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m/>
    <m/>
    <m/>
    <m/>
    <s v="Elettropompe"/>
  </r>
  <r>
    <x v="19"/>
    <x v="20"/>
    <n v="13916.030000000002"/>
    <n v="13049.65"/>
    <m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m/>
    <m/>
    <m/>
    <m/>
    <s v="Elettropompe"/>
  </r>
  <r>
    <x v="19"/>
    <x v="21"/>
    <n v="7982.81"/>
    <n v="0"/>
    <m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m/>
    <m/>
    <m/>
    <m/>
    <s v="Elettropompe"/>
  </r>
  <r>
    <x v="2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"/>
    <n v="5399.4"/>
    <n v="4788.3999999999996"/>
    <m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m/>
    <m/>
    <m/>
    <m/>
    <s v="Elettropompe"/>
  </r>
  <r>
    <x v="20"/>
    <x v="2"/>
    <n v="5237.26"/>
    <n v="7375.96"/>
    <m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m/>
    <m/>
    <m/>
    <m/>
    <s v="Elettropompe"/>
  </r>
  <r>
    <x v="2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4"/>
    <n v="15288.92"/>
    <n v="29445.66"/>
    <m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m/>
    <m/>
    <m/>
    <m/>
    <s v="Elettropompe"/>
  </r>
  <r>
    <x v="20"/>
    <x v="5"/>
    <n v="0"/>
    <n v="196.2"/>
    <m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6"/>
    <n v="627.80999999999995"/>
    <n v="745.38"/>
    <m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m/>
    <m/>
    <m/>
    <m/>
    <s v="Elettropompe"/>
  </r>
  <r>
    <x v="2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8"/>
    <n v="10133.129999999999"/>
    <n v="4542.93"/>
    <m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m/>
    <m/>
    <m/>
    <m/>
    <s v="Elettropompe"/>
  </r>
  <r>
    <x v="20"/>
    <x v="9"/>
    <n v="21258.3"/>
    <n v="8092.86"/>
    <m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m/>
    <m/>
    <m/>
    <m/>
    <s v="Elettropompe"/>
  </r>
  <r>
    <x v="2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1"/>
    <n v="2620.2600000000002"/>
    <n v="12041.57"/>
    <m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m/>
    <m/>
    <m/>
    <m/>
    <s v="Elettropompe"/>
  </r>
  <r>
    <x v="2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3"/>
    <n v="879"/>
    <n v="2115.1999999999998"/>
    <m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m/>
    <m/>
    <m/>
    <m/>
    <s v="Elettropompe"/>
  </r>
  <r>
    <x v="20"/>
    <x v="14"/>
    <n v="42367.86"/>
    <n v="51457.38"/>
    <m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m/>
    <m/>
    <m/>
    <m/>
    <s v="Elettropompe"/>
  </r>
  <r>
    <x v="2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6"/>
    <n v="156214.39999999999"/>
    <n v="177994.53"/>
    <m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m/>
    <m/>
    <m/>
    <m/>
    <s v="Elettropompe"/>
  </r>
  <r>
    <x v="2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20"/>
    <x v="20"/>
    <n v="105201.85"/>
    <n v="113343.06"/>
    <m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m/>
    <m/>
    <m/>
    <m/>
    <s v="Elettropompe"/>
  </r>
  <r>
    <x v="20"/>
    <x v="21"/>
    <n v="40671.79"/>
    <n v="74127.58"/>
    <m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m/>
    <m/>
    <m/>
    <m/>
    <s v="Elettropompe"/>
  </r>
  <r>
    <x v="2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"/>
    <n v="67.61"/>
    <n v="0"/>
    <m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3"/>
    <n v="0"/>
    <n v="5173.18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m/>
    <m/>
    <m/>
    <m/>
    <s v="Valvole"/>
  </r>
  <r>
    <x v="21"/>
    <x v="4"/>
    <n v="39408.36"/>
    <n v="88082.55"/>
    <m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m/>
    <m/>
    <m/>
    <m/>
    <s v="Valvole"/>
  </r>
  <r>
    <x v="2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6"/>
    <n v="593.84"/>
    <n v="1251.3"/>
    <m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m/>
    <m/>
    <m/>
    <m/>
    <s v="Valvole"/>
  </r>
  <r>
    <x v="2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1"/>
    <n v="27592.14"/>
    <n v="31392.95"/>
    <m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m/>
    <m/>
    <m/>
    <m/>
    <s v="Valvole"/>
  </r>
  <r>
    <x v="21"/>
    <x v="12"/>
    <n v="13990.87"/>
    <n v="19485.169999999998"/>
    <m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m/>
    <m/>
    <m/>
    <m/>
    <s v="Valvole"/>
  </r>
  <r>
    <x v="21"/>
    <x v="13"/>
    <n v="15288.17"/>
    <n v="13695.41"/>
    <m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m/>
    <m/>
    <m/>
    <m/>
    <s v="Valvole"/>
  </r>
  <r>
    <x v="21"/>
    <x v="14"/>
    <n v="8204.26"/>
    <n v="19363.73"/>
    <m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m/>
    <m/>
    <m/>
    <m/>
    <s v="Valvole"/>
  </r>
  <r>
    <x v="2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6"/>
    <n v="99331.39"/>
    <n v="104686.67"/>
    <m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m/>
    <m/>
    <m/>
    <m/>
    <s v="Valvole"/>
  </r>
  <r>
    <x v="2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4"/>
    <n v="14645.6"/>
    <n v="14550.55"/>
    <m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m/>
    <m/>
    <m/>
    <m/>
    <s v="Valvole"/>
  </r>
  <r>
    <x v="2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1"/>
    <n v="3098.21"/>
    <n v="1015.28"/>
    <m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m/>
    <m/>
    <m/>
    <m/>
    <s v="Valvole"/>
  </r>
  <r>
    <x v="22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19"/>
    <n v="46535.21"/>
    <n v="83307.820000000007"/>
    <m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m/>
    <m/>
    <m/>
    <m/>
    <s v="Valvole"/>
  </r>
  <r>
    <x v="22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22"/>
    <x v="21"/>
    <n v="18657.34"/>
    <n v="25580.73"/>
    <m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m/>
    <m/>
    <m/>
    <m/>
    <s v="Valvole"/>
  </r>
  <r>
    <x v="2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"/>
    <n v="40.159999999999997"/>
    <n v="0"/>
    <m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2"/>
    <n v="8994.5400000000009"/>
    <n v="6272.04"/>
    <m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m/>
    <m/>
    <m/>
    <m/>
    <s v="Docce e Vasche"/>
  </r>
  <r>
    <x v="2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4"/>
    <n v="6959.68"/>
    <n v="7055.08"/>
    <m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m/>
    <m/>
    <m/>
    <m/>
    <s v="Docce e Vasche"/>
  </r>
  <r>
    <x v="23"/>
    <x v="5"/>
    <n v="697.21"/>
    <n v="0"/>
    <m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m/>
    <m/>
    <m/>
    <m/>
    <s v="Docce e Vasche"/>
  </r>
  <r>
    <x v="2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7"/>
    <n v="4271.22"/>
    <n v="19390.359999999997"/>
    <m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m/>
    <m/>
    <m/>
    <m/>
    <s v="Docce e Vasche"/>
  </r>
  <r>
    <x v="23"/>
    <x v="8"/>
    <n v="776.91"/>
    <n v="1756.79"/>
    <m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m/>
    <m/>
    <m/>
    <m/>
    <s v="Docce e Vasche"/>
  </r>
  <r>
    <x v="2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0"/>
    <n v="7211.74"/>
    <n v="7703.66"/>
    <m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m/>
    <m/>
    <m/>
    <m/>
    <s v="Docce e Vasche"/>
  </r>
  <r>
    <x v="23"/>
    <x v="11"/>
    <n v="47087.34"/>
    <n v="53480.47"/>
    <m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m/>
    <m/>
    <m/>
    <m/>
    <s v="Docce e Vasche"/>
  </r>
  <r>
    <x v="23"/>
    <x v="12"/>
    <n v="6395.98"/>
    <n v="14173.529999999999"/>
    <m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m/>
    <m/>
    <m/>
    <m/>
    <s v="Docce e Vasche"/>
  </r>
  <r>
    <x v="23"/>
    <x v="13"/>
    <n v="12710.12"/>
    <n v="9061.69"/>
    <m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m/>
    <m/>
    <m/>
    <m/>
    <s v="Docce e Vasche"/>
  </r>
  <r>
    <x v="23"/>
    <x v="14"/>
    <n v="181626.44"/>
    <n v="192982.67"/>
    <m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m/>
    <m/>
    <m/>
    <m/>
    <s v="Docce e Vasche"/>
  </r>
  <r>
    <x v="23"/>
    <x v="15"/>
    <n v="35563.17"/>
    <n v="65392.81"/>
    <m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m/>
    <m/>
    <m/>
    <m/>
    <s v="Docce e Vasche"/>
  </r>
  <r>
    <x v="23"/>
    <x v="16"/>
    <n v="0"/>
    <n v="48230.14"/>
    <m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m/>
    <m/>
    <m/>
    <m/>
    <s v="Docce e Vasche"/>
  </r>
  <r>
    <x v="2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23"/>
    <x v="19"/>
    <n v="18015.77"/>
    <n v="21267.54"/>
    <m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m/>
    <m/>
    <m/>
    <m/>
    <s v="Docce e Vasche"/>
  </r>
  <r>
    <x v="23"/>
    <x v="20"/>
    <n v="5087.6899999999996"/>
    <n v="32300.05"/>
    <m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m/>
    <m/>
    <m/>
    <m/>
    <s v="Docce e Vasche"/>
  </r>
  <r>
    <x v="23"/>
    <x v="21"/>
    <n v="8760.01"/>
    <n v="18369.8"/>
    <m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m/>
    <m/>
    <m/>
    <m/>
    <s v="Docce e Vasche"/>
  </r>
  <r>
    <x v="24"/>
    <x v="0"/>
    <n v="0"/>
    <n v="2806.8"/>
    <m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4"/>
    <n v="6244.29"/>
    <n v="1923.24"/>
    <m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m/>
    <m/>
    <m/>
    <m/>
    <s v="Trattamento Acque"/>
  </r>
  <r>
    <x v="24"/>
    <x v="5"/>
    <n v="159"/>
    <n v="390"/>
    <m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m/>
    <m/>
    <m/>
    <m/>
    <s v="Trattamento Acque"/>
  </r>
  <r>
    <x v="2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8"/>
    <n v="4244.16"/>
    <n v="4180.2"/>
    <m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m/>
    <m/>
    <m/>
    <m/>
    <s v="Trattamento Acque"/>
  </r>
  <r>
    <x v="24"/>
    <x v="9"/>
    <n v="89.5"/>
    <n v="47"/>
    <m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m/>
    <m/>
    <m/>
    <m/>
    <s v="Trattamento Acque"/>
  </r>
  <r>
    <x v="24"/>
    <x v="10"/>
    <n v="27922.35"/>
    <n v="47225.27"/>
    <m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m/>
    <m/>
    <m/>
    <m/>
    <s v="Trattamento Acque"/>
  </r>
  <r>
    <x v="24"/>
    <x v="11"/>
    <n v="1958"/>
    <n v="8119.5"/>
    <m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m/>
    <m/>
    <m/>
    <m/>
    <s v="Trattamento Acque"/>
  </r>
  <r>
    <x v="24"/>
    <x v="12"/>
    <n v="0"/>
    <n v="1702.93"/>
    <m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4"/>
    <n v="14715.26"/>
    <n v="26416.18"/>
    <m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m/>
    <m/>
    <m/>
    <m/>
    <s v="Trattamento Acque"/>
  </r>
  <r>
    <x v="24"/>
    <x v="15"/>
    <n v="27449.66"/>
    <n v="52117.13"/>
    <m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m/>
    <m/>
    <m/>
    <m/>
    <s v="Trattamento Acque"/>
  </r>
  <r>
    <x v="24"/>
    <x v="16"/>
    <n v="0"/>
    <n v="32547"/>
    <m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m/>
    <m/>
    <m/>
    <m/>
    <s v="Trattamento Acque"/>
  </r>
  <r>
    <x v="2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4"/>
    <x v="20"/>
    <n v="3125.2"/>
    <n v="3753.25"/>
    <m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m/>
    <m/>
    <m/>
    <m/>
    <s v="Trattamento Acque"/>
  </r>
  <r>
    <x v="2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rattamento Acque"/>
  </r>
  <r>
    <x v="2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4"/>
    <n v="0"/>
    <n v="1303"/>
    <m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m/>
    <m/>
    <m/>
    <m/>
    <s v="Sedili"/>
  </r>
  <r>
    <x v="2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8"/>
    <n v="199.12"/>
    <n v="0"/>
    <m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m/>
    <m/>
    <m/>
    <m/>
    <s v="Sedili"/>
  </r>
  <r>
    <x v="2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1"/>
    <n v="1185.31"/>
    <n v="1396.38"/>
    <m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m/>
    <m/>
    <m/>
    <m/>
    <s v="Sedili"/>
  </r>
  <r>
    <x v="2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4"/>
    <n v="15937.29"/>
    <n v="21762.639999999999"/>
    <m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m/>
    <m/>
    <m/>
    <m/>
    <s v="Sedili"/>
  </r>
  <r>
    <x v="2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dili"/>
  </r>
  <r>
    <x v="2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"/>
    <n v="0"/>
    <n v="1026.49"/>
    <m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m/>
    <m/>
    <m/>
    <m/>
    <s v="Galleggianti"/>
  </r>
  <r>
    <x v="26"/>
    <x v="2"/>
    <n v="4904.07"/>
    <n v="5519.01"/>
    <m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m/>
    <m/>
    <m/>
    <m/>
    <s v="Galleggianti"/>
  </r>
  <r>
    <x v="26"/>
    <x v="3"/>
    <n v="0"/>
    <n v="457.2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m/>
    <m/>
    <m/>
    <m/>
    <s v="Galleggianti"/>
  </r>
  <r>
    <x v="26"/>
    <x v="4"/>
    <n v="2959.36"/>
    <n v="6535.03"/>
    <m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m/>
    <m/>
    <m/>
    <m/>
    <s v="Galleggianti"/>
  </r>
  <r>
    <x v="2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8"/>
    <n v="2875.84"/>
    <n v="4825.79"/>
    <m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m/>
    <m/>
    <m/>
    <m/>
    <s v="Galleggianti"/>
  </r>
  <r>
    <x v="26"/>
    <x v="9"/>
    <n v="934.23"/>
    <n v="928.1"/>
    <m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m/>
    <m/>
    <m/>
    <m/>
    <s v="Galleggianti"/>
  </r>
  <r>
    <x v="2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1"/>
    <n v="1409.4"/>
    <n v="1552.96"/>
    <m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m/>
    <m/>
    <m/>
    <m/>
    <s v="Galleggianti"/>
  </r>
  <r>
    <x v="26"/>
    <x v="12"/>
    <n v="324.8"/>
    <n v="546.97"/>
    <m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m/>
    <m/>
    <m/>
    <m/>
    <s v="Galleggianti"/>
  </r>
  <r>
    <x v="2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4"/>
    <n v="6638.73"/>
    <n v="6257.7"/>
    <m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m/>
    <m/>
    <m/>
    <m/>
    <s v="Galleggianti"/>
  </r>
  <r>
    <x v="2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16"/>
    <n v="2102.1999999999998"/>
    <n v="0"/>
    <m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m/>
    <m/>
    <m/>
    <m/>
    <s v="Galleggianti"/>
  </r>
  <r>
    <x v="26"/>
    <x v="17"/>
    <n v="7466.5"/>
    <n v="4954.2"/>
    <m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m/>
    <m/>
    <m/>
    <m/>
    <s v="Galleggianti"/>
  </r>
  <r>
    <x v="26"/>
    <x v="18"/>
    <n v="1012.79"/>
    <n v="4317.68"/>
    <m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m/>
    <m/>
    <m/>
    <m/>
    <s v="Galleggianti"/>
  </r>
  <r>
    <x v="2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26"/>
    <x v="20"/>
    <n v="6367.0499999999993"/>
    <n v="4426.71"/>
    <m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m/>
    <m/>
    <m/>
    <m/>
    <s v="Galleggianti"/>
  </r>
  <r>
    <x v="26"/>
    <x v="21"/>
    <n v="21144.92"/>
    <n v="21907.89"/>
    <m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m/>
    <m/>
    <m/>
    <m/>
    <s v="Galleggianti"/>
  </r>
  <r>
    <x v="27"/>
    <x v="0"/>
    <n v="4247"/>
    <n v="0"/>
    <m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m/>
    <m/>
    <m/>
    <m/>
    <s v="Componenti per impianti"/>
  </r>
  <r>
    <x v="27"/>
    <x v="1"/>
    <n v="2212"/>
    <n v="2175"/>
    <m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m/>
    <m/>
    <m/>
    <m/>
    <s v="Componenti per impianti"/>
  </r>
  <r>
    <x v="27"/>
    <x v="2"/>
    <n v="25713"/>
    <n v="44662"/>
    <m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m/>
    <m/>
    <m/>
    <m/>
    <s v="Componenti per impianti"/>
  </r>
  <r>
    <x v="27"/>
    <x v="3"/>
    <n v="0"/>
    <n v="3071"/>
    <m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m/>
    <m/>
    <m/>
    <m/>
    <s v="Componenti per impianti"/>
  </r>
  <r>
    <x v="27"/>
    <x v="4"/>
    <n v="4546"/>
    <n v="3883"/>
    <m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m/>
    <m/>
    <m/>
    <m/>
    <s v="Componenti per impianti"/>
  </r>
  <r>
    <x v="27"/>
    <x v="5"/>
    <n v="1572"/>
    <n v="781"/>
    <m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m/>
    <m/>
    <m/>
    <m/>
    <s v="Componenti per impianti"/>
  </r>
  <r>
    <x v="27"/>
    <x v="6"/>
    <n v="2409"/>
    <n v="2674"/>
    <m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m/>
    <m/>
    <m/>
    <m/>
    <s v="Componenti per impianti"/>
  </r>
  <r>
    <x v="27"/>
    <x v="7"/>
    <n v="3893"/>
    <n v="3948"/>
    <m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m/>
    <m/>
    <m/>
    <m/>
    <s v="Componenti per impianti"/>
  </r>
  <r>
    <x v="27"/>
    <x v="8"/>
    <n v="7481"/>
    <n v="2652"/>
    <m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m/>
    <m/>
    <m/>
    <m/>
    <s v="Componenti per impianti"/>
  </r>
  <r>
    <x v="27"/>
    <x v="9"/>
    <n v="6814"/>
    <n v="14517"/>
    <m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m/>
    <m/>
    <m/>
    <m/>
    <s v="Componenti per impianti"/>
  </r>
  <r>
    <x v="27"/>
    <x v="10"/>
    <n v="18217"/>
    <n v="28617"/>
    <m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m/>
    <m/>
    <m/>
    <m/>
    <s v="Componenti per impianti"/>
  </r>
  <r>
    <x v="27"/>
    <x v="11"/>
    <n v="9911"/>
    <n v="20736"/>
    <m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m/>
    <m/>
    <m/>
    <m/>
    <s v="Componenti per impianti"/>
  </r>
  <r>
    <x v="27"/>
    <x v="12"/>
    <n v="9278"/>
    <n v="23475"/>
    <m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m/>
    <m/>
    <m/>
    <m/>
    <s v="Componenti per impianti"/>
  </r>
  <r>
    <x v="27"/>
    <x v="13"/>
    <n v="3448"/>
    <n v="5196"/>
    <m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m/>
    <m/>
    <m/>
    <m/>
    <s v="Componenti per impianti"/>
  </r>
  <r>
    <x v="27"/>
    <x v="14"/>
    <n v="34930"/>
    <n v="45239"/>
    <m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m/>
    <m/>
    <m/>
    <m/>
    <s v="Componenti per impianti"/>
  </r>
  <r>
    <x v="27"/>
    <x v="15"/>
    <n v="2435"/>
    <n v="10760"/>
    <m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m/>
    <m/>
    <m/>
    <m/>
    <s v="Componenti per impianti"/>
  </r>
  <r>
    <x v="27"/>
    <x v="16"/>
    <n v="86929"/>
    <n v="137210"/>
    <m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m/>
    <m/>
    <m/>
    <m/>
    <s v="Componenti per impianti"/>
  </r>
  <r>
    <x v="2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2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27"/>
    <x v="19"/>
    <n v="29484"/>
    <n v="93338"/>
    <m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m/>
    <m/>
    <m/>
    <m/>
    <s v="Componenti per impianti"/>
  </r>
  <r>
    <x v="27"/>
    <x v="20"/>
    <n v="63507"/>
    <n v="91914"/>
    <m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m/>
    <m/>
    <m/>
    <m/>
    <s v="Componenti per impianti"/>
  </r>
  <r>
    <x v="27"/>
    <x v="21"/>
    <n v="26520"/>
    <n v="23865"/>
    <m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m/>
    <m/>
    <m/>
    <m/>
    <s v="Componenti per impianti"/>
  </r>
  <r>
    <x v="28"/>
    <x v="0"/>
    <n v="685"/>
    <n v="757"/>
    <m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m/>
    <m/>
    <m/>
    <m/>
    <s v="Attrezzature"/>
  </r>
  <r>
    <x v="28"/>
    <x v="1"/>
    <n v="183"/>
    <n v="630"/>
    <m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m/>
    <m/>
    <m/>
    <m/>
    <s v="Attrezzature"/>
  </r>
  <r>
    <x v="28"/>
    <x v="2"/>
    <n v="11997"/>
    <n v="7295"/>
    <m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m/>
    <m/>
    <m/>
    <m/>
    <s v="Attrezzature"/>
  </r>
  <r>
    <x v="28"/>
    <x v="3"/>
    <n v="555"/>
    <n v="2583"/>
    <m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m/>
    <m/>
    <m/>
    <m/>
    <s v="Attrezzature"/>
  </r>
  <r>
    <x v="28"/>
    <x v="4"/>
    <n v="728"/>
    <n v="-157"/>
    <m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m/>
    <m/>
    <m/>
    <m/>
    <s v="Attrezzature"/>
  </r>
  <r>
    <x v="28"/>
    <x v="5"/>
    <n v="214.86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m/>
    <m/>
    <m/>
    <m/>
    <s v="Attrezzature"/>
  </r>
  <r>
    <x v="28"/>
    <x v="6"/>
    <n v="389"/>
    <n v="0"/>
    <m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m/>
    <m/>
    <m/>
    <m/>
    <s v="Attrezzature"/>
  </r>
  <r>
    <x v="28"/>
    <x v="7"/>
    <n v="167"/>
    <n v="78"/>
    <m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m/>
    <m/>
    <m/>
    <m/>
    <s v="Attrezzature"/>
  </r>
  <r>
    <x v="28"/>
    <x v="8"/>
    <n v="2718"/>
    <n v="1518"/>
    <m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m/>
    <m/>
    <m/>
    <m/>
    <s v="Attrezzature"/>
  </r>
  <r>
    <x v="28"/>
    <x v="9"/>
    <n v="-78"/>
    <n v="3338"/>
    <m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m/>
    <m/>
    <m/>
    <m/>
    <s v="Attrezzature"/>
  </r>
  <r>
    <x v="28"/>
    <x v="10"/>
    <n v="4722"/>
    <n v="5939"/>
    <m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m/>
    <m/>
    <m/>
    <m/>
    <s v="Attrezzature"/>
  </r>
  <r>
    <x v="28"/>
    <x v="11"/>
    <n v="1044"/>
    <n v="1355"/>
    <m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m/>
    <m/>
    <m/>
    <m/>
    <s v="Attrezzature"/>
  </r>
  <r>
    <x v="28"/>
    <x v="12"/>
    <n v="1677"/>
    <n v="494"/>
    <m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m/>
    <m/>
    <m/>
    <m/>
    <s v="Attrezzature"/>
  </r>
  <r>
    <x v="28"/>
    <x v="13"/>
    <n v="4288"/>
    <n v="288"/>
    <m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m/>
    <m/>
    <m/>
    <m/>
    <s v="Attrezzature"/>
  </r>
  <r>
    <x v="28"/>
    <x v="14"/>
    <n v="1512"/>
    <n v="636"/>
    <m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m/>
    <m/>
    <m/>
    <m/>
    <s v="Attrezzature"/>
  </r>
  <r>
    <x v="28"/>
    <x v="15"/>
    <n v="1257"/>
    <n v="1812"/>
    <m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m/>
    <m/>
    <m/>
    <m/>
    <s v="Attrezzature"/>
  </r>
  <r>
    <x v="28"/>
    <x v="16"/>
    <n v="7670"/>
    <n v="8192"/>
    <m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m/>
    <m/>
    <m/>
    <m/>
    <s v="Attrezzature"/>
  </r>
  <r>
    <x v="28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2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28"/>
    <x v="19"/>
    <n v="2253"/>
    <n v="7155"/>
    <m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m/>
    <m/>
    <m/>
    <m/>
    <s v="Attrezzature"/>
  </r>
  <r>
    <x v="28"/>
    <x v="20"/>
    <n v="22908"/>
    <n v="12216"/>
    <m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m/>
    <m/>
    <m/>
    <m/>
    <s v="Attrezzature"/>
  </r>
  <r>
    <x v="28"/>
    <x v="21"/>
    <n v="16"/>
    <n v="294"/>
    <m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m/>
    <m/>
    <m/>
    <m/>
    <s v="Attrezzature"/>
  </r>
  <r>
    <x v="2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4"/>
    <n v="1313.7318999999998"/>
    <n v="0"/>
    <m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m/>
    <m/>
    <m/>
    <m/>
    <s v="Caldaie"/>
  </r>
  <r>
    <x v="2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7"/>
    <n v="83398"/>
    <n v="52421"/>
    <m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m/>
    <m/>
    <m/>
    <m/>
    <s v="Caldaie"/>
  </r>
  <r>
    <x v="29"/>
    <x v="8"/>
    <n v="0"/>
    <n v="0"/>
    <m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m/>
    <m/>
    <m/>
    <m/>
    <s v="Caldaie"/>
  </r>
  <r>
    <x v="29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0"/>
    <n v="101187.53"/>
    <n v="231234.4"/>
    <m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m/>
    <m/>
    <m/>
    <m/>
    <s v="Caldaie"/>
  </r>
  <r>
    <x v="29"/>
    <x v="11"/>
    <n v="44147.139999999992"/>
    <n v="66209.789999999994"/>
    <m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m/>
    <m/>
    <m/>
    <m/>
    <s v="Caldaie"/>
  </r>
  <r>
    <x v="29"/>
    <x v="12"/>
    <n v="0"/>
    <n v="9397.5300000000007"/>
    <m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m/>
    <m/>
    <m/>
    <m/>
    <s v="Caldaie"/>
  </r>
  <r>
    <x v="29"/>
    <x v="13"/>
    <n v="14299.190000000002"/>
    <n v="20490.57"/>
    <m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m/>
    <m/>
    <m/>
    <m/>
    <s v="Caldaie"/>
  </r>
  <r>
    <x v="29"/>
    <x v="14"/>
    <n v="18025.47"/>
    <n v="125227.88"/>
    <m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m/>
    <m/>
    <m/>
    <m/>
    <s v="Caldaie"/>
  </r>
  <r>
    <x v="2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7"/>
    <n v="0"/>
    <n v="497.03"/>
    <m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m/>
    <m/>
    <m/>
    <m/>
    <s v="Caldaie"/>
  </r>
  <r>
    <x v="2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29"/>
    <x v="20"/>
    <n v="45692.47"/>
    <n v="23862.77"/>
    <m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m/>
    <m/>
    <m/>
    <m/>
    <s v="Caldaie"/>
  </r>
  <r>
    <x v="2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30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2"/>
    <n v="24949.230000000003"/>
    <n v="29780.52"/>
    <m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m/>
    <m/>
    <m/>
    <m/>
    <s v="Rubinetteria"/>
  </r>
  <r>
    <x v="30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6"/>
    <n v="8861.8700000000008"/>
    <n v="16861.59"/>
    <m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m/>
    <m/>
    <m/>
    <m/>
    <s v="Rubinetteria"/>
  </r>
  <r>
    <x v="30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0"/>
    <n v="2964.78"/>
    <n v="2509.35"/>
    <m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m/>
    <m/>
    <m/>
    <m/>
    <s v="Rubinetteria"/>
  </r>
  <r>
    <x v="30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3"/>
    <n v="3803.48"/>
    <n v="6173.95"/>
    <m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m/>
    <m/>
    <m/>
    <m/>
    <s v="Rubinetteria"/>
  </r>
  <r>
    <x v="30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30"/>
    <x v="19"/>
    <n v="2099.87"/>
    <n v="6353.82"/>
    <m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m/>
    <m/>
    <m/>
    <m/>
    <s v="Rubinetteria"/>
  </r>
  <r>
    <x v="30"/>
    <x v="20"/>
    <n v="100.17"/>
    <n v="580.01"/>
    <m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m/>
    <m/>
    <m/>
    <m/>
    <s v="Rubinetteria"/>
  </r>
  <r>
    <x v="30"/>
    <x v="21"/>
    <n v="0"/>
    <n v="6462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m/>
    <m/>
    <m/>
    <m/>
    <s v="Rubinetteria"/>
  </r>
  <r>
    <x v="3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2"/>
    <n v="0"/>
    <n v="1684.8"/>
    <m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3"/>
    <n v="2829.15"/>
    <n v="3452.19"/>
    <m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m/>
    <m/>
    <m/>
    <m/>
    <s v="Prodotti Chimici"/>
  </r>
  <r>
    <x v="31"/>
    <x v="4"/>
    <n v="200.8"/>
    <n v="0"/>
    <m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m/>
    <m/>
    <m/>
    <m/>
    <s v="Prodotti Chimici"/>
  </r>
  <r>
    <x v="3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7"/>
    <n v="0"/>
    <n v="1134.51"/>
    <m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m/>
    <m/>
    <m/>
    <m/>
    <s v="Prodotti Chimici"/>
  </r>
  <r>
    <x v="31"/>
    <x v="8"/>
    <n v="4522.46"/>
    <n v="6564.56"/>
    <m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m/>
    <m/>
    <m/>
    <m/>
    <s v="Prodotti Chimici"/>
  </r>
  <r>
    <x v="31"/>
    <x v="9"/>
    <n v="3500.05"/>
    <n v="5686.88"/>
    <m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m/>
    <m/>
    <m/>
    <m/>
    <s v="Prodotti Chimici"/>
  </r>
  <r>
    <x v="31"/>
    <x v="10"/>
    <n v="3489.51"/>
    <n v="7417.66"/>
    <m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m/>
    <m/>
    <m/>
    <m/>
    <s v="Prodotti Chimici"/>
  </r>
  <r>
    <x v="31"/>
    <x v="11"/>
    <n v="16263.09"/>
    <n v="24566.649999999998"/>
    <m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m/>
    <m/>
    <m/>
    <m/>
    <s v="Prodotti Chimici"/>
  </r>
  <r>
    <x v="31"/>
    <x v="12"/>
    <n v="14464.57"/>
    <n v="25151.919999999998"/>
    <m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m/>
    <m/>
    <m/>
    <m/>
    <s v="Prodotti Chimici"/>
  </r>
  <r>
    <x v="31"/>
    <x v="13"/>
    <n v="786.25"/>
    <n v="3661.79"/>
    <m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m/>
    <m/>
    <m/>
    <m/>
    <s v="Prodotti Chimici"/>
  </r>
  <r>
    <x v="31"/>
    <x v="14"/>
    <n v="29398.68"/>
    <n v="23470.39"/>
    <m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m/>
    <m/>
    <m/>
    <m/>
    <s v="Prodotti Chimici"/>
  </r>
  <r>
    <x v="3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6"/>
    <n v="26724.18"/>
    <n v="25656.5"/>
    <m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m/>
    <m/>
    <m/>
    <m/>
    <s v="Prodotti Chimici"/>
  </r>
  <r>
    <x v="31"/>
    <x v="17"/>
    <n v="18632.099999999999"/>
    <n v="6770.04"/>
    <m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m/>
    <m/>
    <m/>
    <m/>
    <s v="Prodotti Chimici"/>
  </r>
  <r>
    <x v="3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19"/>
    <n v="19908.73"/>
    <n v="31038.370000000003"/>
    <m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m/>
    <m/>
    <m/>
    <m/>
    <s v="Prodotti Chimici"/>
  </r>
  <r>
    <x v="31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Prodotti Chimici"/>
  </r>
  <r>
    <x v="31"/>
    <x v="21"/>
    <n v="7990.98"/>
    <n v="10935.4"/>
    <m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m/>
    <m/>
    <m/>
    <m/>
    <s v="Prodotti Chimici"/>
  </r>
  <r>
    <x v="32"/>
    <x v="0"/>
    <n v="1493.67"/>
    <n v="4335.1099999999997"/>
    <m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m/>
    <m/>
    <m/>
    <m/>
    <s v="Componenti per impianti"/>
  </r>
  <r>
    <x v="32"/>
    <x v="1"/>
    <n v="0"/>
    <n v="420.11"/>
    <m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m/>
    <m/>
    <m/>
    <m/>
    <s v="Componenti per impianti"/>
  </r>
  <r>
    <x v="32"/>
    <x v="2"/>
    <n v="2479.7199999999998"/>
    <n v="2355.23"/>
    <m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m/>
    <m/>
    <m/>
    <m/>
    <s v="Componenti per impianti"/>
  </r>
  <r>
    <x v="32"/>
    <x v="3"/>
    <n v="2153.83"/>
    <n v="2131.4499999999998"/>
    <m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m/>
    <m/>
    <m/>
    <m/>
    <s v="Componenti per impianti"/>
  </r>
  <r>
    <x v="32"/>
    <x v="4"/>
    <n v="5740.6248999999998"/>
    <n v="6978.0733"/>
    <m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m/>
    <m/>
    <m/>
    <m/>
    <s v="Componenti per impianti"/>
  </r>
  <r>
    <x v="3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6"/>
    <n v="320"/>
    <n v="0"/>
    <m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8"/>
    <n v="25595.96"/>
    <n v="27746.34"/>
    <m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m/>
    <m/>
    <m/>
    <m/>
    <s v="Componenti per impianti"/>
  </r>
  <r>
    <x v="3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1"/>
    <n v="743.38"/>
    <n v="1378.01"/>
    <m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m/>
    <m/>
    <m/>
    <m/>
    <s v="Componenti per impianti"/>
  </r>
  <r>
    <x v="32"/>
    <x v="12"/>
    <n v="447.84"/>
    <n v="406.64"/>
    <m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3"/>
    <n v="12776.619999999999"/>
    <n v="10165.92"/>
    <m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m/>
    <m/>
    <m/>
    <m/>
    <s v="Componenti per impianti"/>
  </r>
  <r>
    <x v="32"/>
    <x v="14"/>
    <n v="18253.62"/>
    <n v="18123.019999999997"/>
    <m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m/>
    <m/>
    <m/>
    <m/>
    <s v="Componenti per impianti"/>
  </r>
  <r>
    <x v="3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6"/>
    <n v="62685.998899999999"/>
    <n v="90630.271900000007"/>
    <m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m/>
    <m/>
    <m/>
    <m/>
    <s v="Componenti per impianti"/>
  </r>
  <r>
    <x v="3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19"/>
    <n v="0"/>
    <n v="142.72"/>
    <m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2"/>
    <x v="20"/>
    <n v="587.62"/>
    <n v="0"/>
    <m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m/>
    <m/>
    <m/>
    <m/>
    <s v="Componenti per impianti"/>
  </r>
  <r>
    <x v="3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33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1"/>
    <n v="3366"/>
    <n v="6554.25"/>
    <m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m/>
    <m/>
    <m/>
    <m/>
    <s v="Sistemi sanitari"/>
  </r>
  <r>
    <x v="33"/>
    <x v="2"/>
    <n v="0"/>
    <n v="8653"/>
    <m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m/>
    <m/>
    <m/>
    <m/>
    <s v="Sistemi sanitari"/>
  </r>
  <r>
    <x v="33"/>
    <x v="3"/>
    <n v="766"/>
    <n v="3220"/>
    <m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m/>
    <m/>
    <m/>
    <m/>
    <s v="Sistemi sanitari"/>
  </r>
  <r>
    <x v="33"/>
    <x v="4"/>
    <n v="6193"/>
    <n v="14222"/>
    <m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m/>
    <m/>
    <m/>
    <m/>
    <s v="Sistemi sanitari"/>
  </r>
  <r>
    <x v="33"/>
    <x v="5"/>
    <n v="2014"/>
    <n v="2549"/>
    <m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m/>
    <m/>
    <m/>
    <m/>
    <s v="Sistemi sanitari"/>
  </r>
  <r>
    <x v="33"/>
    <x v="6"/>
    <n v="0"/>
    <n v="882"/>
    <m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m/>
    <m/>
    <m/>
    <m/>
    <s v="Sistemi sanitari"/>
  </r>
  <r>
    <x v="33"/>
    <x v="7"/>
    <n v="657"/>
    <n v="2383"/>
    <m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m/>
    <m/>
    <m/>
    <m/>
    <s v="Sistemi sanitari"/>
  </r>
  <r>
    <x v="33"/>
    <x v="8"/>
    <n v="6134"/>
    <n v="6526"/>
    <m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m/>
    <m/>
    <m/>
    <m/>
    <s v="Sistemi sanitari"/>
  </r>
  <r>
    <x v="33"/>
    <x v="9"/>
    <n v="0"/>
    <n v="156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m/>
    <m/>
    <m/>
    <m/>
    <s v="Sistemi sanitari"/>
  </r>
  <r>
    <x v="33"/>
    <x v="10"/>
    <n v="0"/>
    <n v="3227.09"/>
    <m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m/>
    <m/>
    <m/>
    <m/>
    <s v="Sistemi sanitari"/>
  </r>
  <r>
    <x v="33"/>
    <x v="11"/>
    <n v="793"/>
    <n v="1269"/>
    <m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m/>
    <m/>
    <m/>
    <m/>
    <s v="Sistemi sanitari"/>
  </r>
  <r>
    <x v="33"/>
    <x v="12"/>
    <n v="2647"/>
    <n v="1126"/>
    <m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m/>
    <m/>
    <m/>
    <m/>
    <s v="Sistemi sanitari"/>
  </r>
  <r>
    <x v="33"/>
    <x v="13"/>
    <n v="2683"/>
    <n v="2113"/>
    <m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m/>
    <m/>
    <m/>
    <m/>
    <s v="Sistemi sanitari"/>
  </r>
  <r>
    <x v="33"/>
    <x v="14"/>
    <n v="4465"/>
    <n v="10630"/>
    <m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m/>
    <m/>
    <m/>
    <m/>
    <s v="Sistemi sanitari"/>
  </r>
  <r>
    <x v="33"/>
    <x v="15"/>
    <n v="744"/>
    <n v="1270"/>
    <m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m/>
    <m/>
    <m/>
    <m/>
    <s v="Sistemi sanitari"/>
  </r>
  <r>
    <x v="33"/>
    <x v="16"/>
    <n v="21713"/>
    <n v="35698"/>
    <m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m/>
    <m/>
    <m/>
    <m/>
    <s v="Sistemi sanitari"/>
  </r>
  <r>
    <x v="33"/>
    <x v="17"/>
    <n v="0"/>
    <n v="3007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m/>
    <m/>
    <m/>
    <m/>
    <s v="Sistemi sanitari"/>
  </r>
  <r>
    <x v="3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19"/>
    <n v="0"/>
    <n v="4006.98"/>
    <m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m/>
    <m/>
    <m/>
    <m/>
    <s v="Sistemi sanitari"/>
  </r>
  <r>
    <x v="3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33"/>
    <x v="21"/>
    <n v="10200"/>
    <n v="15508"/>
    <m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m/>
    <m/>
    <m/>
    <m/>
    <s v="Sistemi sanitari"/>
  </r>
  <r>
    <x v="34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2"/>
    <n v="0"/>
    <n v="1092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m/>
    <m/>
    <m/>
    <m/>
    <s v="Radiatori"/>
  </r>
  <r>
    <x v="34"/>
    <x v="3"/>
    <n v="17963.21"/>
    <n v="35047.919999999998"/>
    <m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m/>
    <m/>
    <m/>
    <m/>
    <s v="Radiatori"/>
  </r>
  <r>
    <x v="34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0"/>
    <n v="0"/>
    <n v="2678.34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m/>
    <m/>
    <m/>
    <m/>
    <s v="Radiatori"/>
  </r>
  <r>
    <x v="34"/>
    <x v="11"/>
    <n v="2810.11"/>
    <n v="809.4"/>
    <m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m/>
    <m/>
    <m/>
    <m/>
    <s v="Radiatori"/>
  </r>
  <r>
    <x v="3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3"/>
    <n v="7780.29"/>
    <n v="25989.67"/>
    <m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m/>
    <m/>
    <m/>
    <m/>
    <s v="Radiatori"/>
  </r>
  <r>
    <x v="34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5"/>
    <n v="15476.17"/>
    <n v="18868.73"/>
    <m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m/>
    <m/>
    <m/>
    <m/>
    <s v="Radiatori"/>
  </r>
  <r>
    <x v="34"/>
    <x v="16"/>
    <n v="525"/>
    <n v="0"/>
    <m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m/>
    <m/>
    <m/>
    <m/>
    <s v="Radiatori"/>
  </r>
  <r>
    <x v="3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34"/>
    <x v="19"/>
    <n v="1368"/>
    <n v="0"/>
    <m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m/>
    <m/>
    <m/>
    <m/>
    <s v="Radiatori"/>
  </r>
  <r>
    <x v="34"/>
    <x v="20"/>
    <n v="89.6"/>
    <n v="12093.13"/>
    <m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m/>
    <m/>
    <m/>
    <m/>
    <s v="Radiatori"/>
  </r>
  <r>
    <x v="34"/>
    <x v="21"/>
    <n v="11613.38"/>
    <n v="8101.2800000000007"/>
    <m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m/>
    <m/>
    <m/>
    <m/>
    <s v="Radiatori"/>
  </r>
  <r>
    <x v="35"/>
    <x v="0"/>
    <n v="13232"/>
    <n v="21503"/>
    <m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m/>
    <m/>
    <m/>
    <m/>
    <s v="Ceramiche"/>
  </r>
  <r>
    <x v="35"/>
    <x v="1"/>
    <n v="416"/>
    <n v="4179"/>
    <m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m/>
    <m/>
    <m/>
    <m/>
    <s v="Ceramiche"/>
  </r>
  <r>
    <x v="35"/>
    <x v="2"/>
    <n v="39811"/>
    <n v="52953"/>
    <m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m/>
    <m/>
    <m/>
    <m/>
    <s v="Ceramiche"/>
  </r>
  <r>
    <x v="3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4"/>
    <n v="5299"/>
    <n v="-94"/>
    <m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m/>
    <m/>
    <m/>
    <m/>
    <s v="Ceramiche"/>
  </r>
  <r>
    <x v="35"/>
    <x v="5"/>
    <n v="3799"/>
    <n v="2514"/>
    <m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m/>
    <m/>
    <m/>
    <m/>
    <s v="Ceramiche"/>
  </r>
  <r>
    <x v="35"/>
    <x v="6"/>
    <n v="11588"/>
    <n v="24509"/>
    <m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m/>
    <m/>
    <m/>
    <m/>
    <s v="Ceramiche"/>
  </r>
  <r>
    <x v="35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8"/>
    <n v="8264"/>
    <n v="6240"/>
    <m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m/>
    <m/>
    <m/>
    <m/>
    <s v="Ceramiche"/>
  </r>
  <r>
    <x v="35"/>
    <x v="9"/>
    <n v="1471"/>
    <n v="4499"/>
    <m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m/>
    <m/>
    <m/>
    <m/>
    <s v="Ceramiche"/>
  </r>
  <r>
    <x v="35"/>
    <x v="10"/>
    <n v="13568"/>
    <n v="20075"/>
    <m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m/>
    <m/>
    <m/>
    <m/>
    <s v="Ceramiche"/>
  </r>
  <r>
    <x v="35"/>
    <x v="11"/>
    <n v="5816"/>
    <n v="10233"/>
    <m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m/>
    <m/>
    <m/>
    <m/>
    <s v="Ceramiche"/>
  </r>
  <r>
    <x v="35"/>
    <x v="12"/>
    <n v="3652"/>
    <n v="12304"/>
    <m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m/>
    <m/>
    <m/>
    <m/>
    <s v="Ceramiche"/>
  </r>
  <r>
    <x v="35"/>
    <x v="13"/>
    <n v="77142"/>
    <n v="118189"/>
    <m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m/>
    <m/>
    <m/>
    <m/>
    <s v="Ceramiche"/>
  </r>
  <r>
    <x v="35"/>
    <x v="14"/>
    <n v="47182"/>
    <n v="63019"/>
    <m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m/>
    <m/>
    <m/>
    <m/>
    <s v="Ceramiche"/>
  </r>
  <r>
    <x v="35"/>
    <x v="15"/>
    <n v="6279"/>
    <n v="13840"/>
    <m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m/>
    <m/>
    <m/>
    <m/>
    <s v="Ceramiche"/>
  </r>
  <r>
    <x v="35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17"/>
    <n v="17366"/>
    <n v="11940"/>
    <m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m/>
    <m/>
    <m/>
    <m/>
    <s v="Ceramiche"/>
  </r>
  <r>
    <x v="3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5"/>
    <x v="19"/>
    <n v="5690"/>
    <n v="1185"/>
    <m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m/>
    <m/>
    <m/>
    <m/>
    <s v="Ceramiche"/>
  </r>
  <r>
    <x v="35"/>
    <x v="20"/>
    <n v="42427"/>
    <n v="77209"/>
    <m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m/>
    <m/>
    <m/>
    <m/>
    <s v="Ceramiche"/>
  </r>
  <r>
    <x v="35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6"/>
    <x v="0"/>
    <n v="1450.55"/>
    <n v="6480.33"/>
    <m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m/>
    <m/>
    <m/>
    <m/>
    <s v="Sistemi idronici"/>
  </r>
  <r>
    <x v="3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2"/>
    <n v="0"/>
    <n v="2788.13"/>
    <m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m/>
    <m/>
    <m/>
    <m/>
    <s v="Sistemi idronici"/>
  </r>
  <r>
    <x v="36"/>
    <x v="3"/>
    <n v="0"/>
    <n v="736.84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m/>
    <m/>
    <m/>
    <m/>
    <s v="Sistemi idronici"/>
  </r>
  <r>
    <x v="36"/>
    <x v="4"/>
    <n v="18228.41"/>
    <n v="6502.05"/>
    <m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m/>
    <m/>
    <m/>
    <m/>
    <s v="Sistemi idronici"/>
  </r>
  <r>
    <x v="36"/>
    <x v="5"/>
    <n v="272.45999999999998"/>
    <n v="1113.3900000000001"/>
    <m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m/>
    <m/>
    <m/>
    <m/>
    <s v="Sistemi idronici"/>
  </r>
  <r>
    <x v="3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7"/>
    <n v="0"/>
    <n v="5479.27"/>
    <m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m/>
    <m/>
    <m/>
    <m/>
    <s v="Sistemi idronici"/>
  </r>
  <r>
    <x v="36"/>
    <x v="8"/>
    <n v="2776.79"/>
    <n v="4336"/>
    <m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m/>
    <m/>
    <m/>
    <m/>
    <s v="Sistemi idronici"/>
  </r>
  <r>
    <x v="36"/>
    <x v="9"/>
    <n v="2292.6799999999998"/>
    <n v="111913.3"/>
    <m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m/>
    <m/>
    <m/>
    <m/>
    <s v="Sistemi idronici"/>
  </r>
  <r>
    <x v="3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1"/>
    <n v="2524.33"/>
    <n v="4203.18"/>
    <m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m/>
    <m/>
    <m/>
    <m/>
    <s v="Sistemi idronici"/>
  </r>
  <r>
    <x v="36"/>
    <x v="12"/>
    <n v="3611.7700000000004"/>
    <n v="170.22"/>
    <m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m/>
    <m/>
    <m/>
    <m/>
    <s v="Sistemi idronici"/>
  </r>
  <r>
    <x v="36"/>
    <x v="13"/>
    <n v="703.62"/>
    <n v="2115.4"/>
    <m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m/>
    <m/>
    <m/>
    <m/>
    <s v="Sistemi idronici"/>
  </r>
  <r>
    <x v="3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5"/>
    <n v="2520.91"/>
    <n v="2086.04"/>
    <m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m/>
    <m/>
    <m/>
    <m/>
    <s v="Sistemi idronici"/>
  </r>
  <r>
    <x v="36"/>
    <x v="16"/>
    <n v="65598.600000000006"/>
    <n v="106162.83"/>
    <m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m/>
    <m/>
    <m/>
    <m/>
    <s v="Sistemi idronici"/>
  </r>
  <r>
    <x v="36"/>
    <x v="17"/>
    <n v="952.86"/>
    <n v="879.03"/>
    <m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m/>
    <m/>
    <m/>
    <m/>
    <s v="Sistemi idronici"/>
  </r>
  <r>
    <x v="3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19"/>
    <n v="0"/>
    <n v="1345.95"/>
    <m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m/>
    <m/>
    <m/>
    <m/>
    <s v="Sistemi idronici"/>
  </r>
  <r>
    <x v="3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37"/>
    <x v="0"/>
    <n v="5257.0255999999999"/>
    <n v="5982.1744440000002"/>
    <m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m/>
    <m/>
    <m/>
    <m/>
    <s v="Camini e canne fumarie"/>
  </r>
  <r>
    <x v="3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"/>
    <n v="55324.3812799999"/>
    <n v="80388.287400000103"/>
    <m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m/>
    <m/>
    <m/>
    <m/>
    <s v="Camini e canne fumarie"/>
  </r>
  <r>
    <x v="3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4"/>
    <n v="0"/>
    <n v="4559.5375299999996"/>
    <m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m/>
    <m/>
    <m/>
    <m/>
    <s v="Camini e canne fumarie"/>
  </r>
  <r>
    <x v="3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7"/>
    <n v="813.45"/>
    <n v="0"/>
    <m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m/>
    <m/>
    <m/>
    <m/>
    <s v="Camini e canne fumarie"/>
  </r>
  <r>
    <x v="3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9"/>
    <n v="0"/>
    <n v="279.48"/>
    <m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0"/>
    <n v="12795.028"/>
    <n v="4553.7839999999997"/>
    <m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m/>
    <m/>
    <m/>
    <m/>
    <s v="Camini e canne fumarie"/>
  </r>
  <r>
    <x v="37"/>
    <x v="11"/>
    <n v="6348.5412800000004"/>
    <n v="10226.027943999999"/>
    <m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m/>
    <m/>
    <m/>
    <m/>
    <s v="Camini e canne fumarie"/>
  </r>
  <r>
    <x v="37"/>
    <x v="12"/>
    <n v="8680.0154111999891"/>
    <n v="10623.548697599999"/>
    <m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m/>
    <m/>
    <m/>
    <m/>
    <s v="Camini e canne fumarie"/>
  </r>
  <r>
    <x v="3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4"/>
    <n v="20659.93"/>
    <n v="21661.599999999999"/>
    <m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m/>
    <m/>
    <m/>
    <m/>
    <s v="Camini e canne fumarie"/>
  </r>
  <r>
    <x v="3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6"/>
    <n v="661.85229600000002"/>
    <n v="0"/>
    <m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7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mini e canne fumarie"/>
  </r>
  <r>
    <x v="38"/>
    <x v="0"/>
    <n v="3026.56"/>
    <n v="4445.5"/>
    <m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m/>
    <m/>
    <m/>
    <m/>
    <s v="Ceramiche"/>
  </r>
  <r>
    <x v="38"/>
    <x v="1"/>
    <n v="2255.4699999999998"/>
    <n v="5571.4800000000005"/>
    <m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m/>
    <m/>
    <m/>
    <m/>
    <s v="Ceramiche"/>
  </r>
  <r>
    <x v="38"/>
    <x v="2"/>
    <n v="402227.48000000016"/>
    <n v="526267.73999999987"/>
    <m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m/>
    <m/>
    <m/>
    <m/>
    <s v="Ceramiche"/>
  </r>
  <r>
    <x v="38"/>
    <x v="3"/>
    <n v="62982.05"/>
    <n v="73102.290000000008"/>
    <m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m/>
    <m/>
    <m/>
    <m/>
    <s v="Ceramiche"/>
  </r>
  <r>
    <x v="38"/>
    <x v="4"/>
    <n v="106347.80999999998"/>
    <n v="148646.26000000004"/>
    <m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m/>
    <m/>
    <m/>
    <m/>
    <s v="Ceramiche"/>
  </r>
  <r>
    <x v="38"/>
    <x v="5"/>
    <n v="804.58"/>
    <n v="955.56"/>
    <m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m/>
    <m/>
    <m/>
    <m/>
    <s v="Ceramiche"/>
  </r>
  <r>
    <x v="38"/>
    <x v="6"/>
    <n v="23245.05"/>
    <n v="25798.54"/>
    <m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m/>
    <m/>
    <m/>
    <m/>
    <s v="Ceramiche"/>
  </r>
  <r>
    <x v="38"/>
    <x v="7"/>
    <n v="18158.309999999994"/>
    <n v="18631.590000000004"/>
    <m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m/>
    <m/>
    <m/>
    <m/>
    <s v="Ceramiche"/>
  </r>
  <r>
    <x v="38"/>
    <x v="8"/>
    <n v="23537.410000000007"/>
    <n v="22471.759999999998"/>
    <m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m/>
    <m/>
    <m/>
    <m/>
    <s v="Ceramiche"/>
  </r>
  <r>
    <x v="38"/>
    <x v="9"/>
    <n v="13416.819999999998"/>
    <n v="14038.599999999997"/>
    <m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m/>
    <m/>
    <m/>
    <m/>
    <s v="Ceramiche"/>
  </r>
  <r>
    <x v="38"/>
    <x v="10"/>
    <n v="6394.8000000000011"/>
    <n v="3878.5699999999997"/>
    <m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m/>
    <m/>
    <m/>
    <m/>
    <s v="Ceramiche"/>
  </r>
  <r>
    <x v="38"/>
    <x v="11"/>
    <n v="25401.070000000003"/>
    <n v="43381.999999999993"/>
    <m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m/>
    <m/>
    <m/>
    <m/>
    <s v="Ceramiche"/>
  </r>
  <r>
    <x v="38"/>
    <x v="12"/>
    <n v="32216.73"/>
    <n v="59945.980000000025"/>
    <m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m/>
    <m/>
    <m/>
    <m/>
    <s v="Ceramiche"/>
  </r>
  <r>
    <x v="38"/>
    <x v="13"/>
    <n v="298009.19000000006"/>
    <n v="364134.3899999999"/>
    <m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m/>
    <m/>
    <m/>
    <m/>
    <s v="Ceramiche"/>
  </r>
  <r>
    <x v="38"/>
    <x v="14"/>
    <n v="290429.30000000005"/>
    <n v="274536.29999999987"/>
    <m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m/>
    <m/>
    <m/>
    <m/>
    <s v="Ceramiche"/>
  </r>
  <r>
    <x v="38"/>
    <x v="15"/>
    <n v="52114.959999999992"/>
    <n v="50748.12000000001"/>
    <m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m/>
    <m/>
    <m/>
    <m/>
    <s v="Ceramiche"/>
  </r>
  <r>
    <x v="38"/>
    <x v="16"/>
    <n v="572867.29000000015"/>
    <n v="767648.03000000026"/>
    <m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m/>
    <m/>
    <m/>
    <m/>
    <s v="Ceramiche"/>
  </r>
  <r>
    <x v="38"/>
    <x v="17"/>
    <n v="36692.020000000004"/>
    <n v="102569.61"/>
    <m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m/>
    <m/>
    <m/>
    <m/>
    <s v="Ceramiche"/>
  </r>
  <r>
    <x v="3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38"/>
    <x v="19"/>
    <n v="0"/>
    <n v="50356.460000000014"/>
    <m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m/>
    <m/>
    <m/>
    <m/>
    <s v="Ceramiche"/>
  </r>
  <r>
    <x v="38"/>
    <x v="20"/>
    <n v="83328.75"/>
    <n v="95861.77"/>
    <m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m/>
    <m/>
    <m/>
    <m/>
    <s v="Ceramiche"/>
  </r>
  <r>
    <x v="38"/>
    <x v="21"/>
    <n v="44509.29"/>
    <n v="39353.51"/>
    <m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m/>
    <m/>
    <m/>
    <m/>
    <s v="Ceramiche"/>
  </r>
  <r>
    <x v="39"/>
    <x v="0"/>
    <n v="310.04000000000002"/>
    <n v="1023.5400000000001"/>
    <m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m/>
    <m/>
    <m/>
    <m/>
    <s v="Aspirazione centralizzata"/>
  </r>
  <r>
    <x v="3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9"/>
    <n v="0"/>
    <n v="98.03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m/>
    <m/>
    <m/>
    <m/>
    <s v="Aspirazione centralizzata"/>
  </r>
  <r>
    <x v="39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1"/>
    <n v="66.930000000000007"/>
    <n v="2817.98"/>
    <m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m/>
    <m/>
    <m/>
    <m/>
    <s v="Aspirazione centralizzata"/>
  </r>
  <r>
    <x v="39"/>
    <x v="12"/>
    <n v="574.06000000000006"/>
    <n v="756.53"/>
    <m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m/>
    <m/>
    <m/>
    <m/>
    <s v="Aspirazione centralizzata"/>
  </r>
  <r>
    <x v="39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4"/>
    <n v="4027.6499999999996"/>
    <n v="5436.3099999999995"/>
    <m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m/>
    <m/>
    <m/>
    <m/>
    <s v="Aspirazione centralizzata"/>
  </r>
  <r>
    <x v="39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6"/>
    <n v="5.4200000000000017"/>
    <n v="0"/>
    <m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39"/>
    <x v="20"/>
    <n v="1847.1100000000001"/>
    <n v="326.68"/>
    <m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m/>
    <m/>
    <m/>
    <m/>
    <s v="Aspirazione centralizzata"/>
  </r>
  <r>
    <x v="39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spirazione centralizzata"/>
  </r>
  <r>
    <x v="4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2"/>
    <n v="15741.23"/>
    <n v="16973.73"/>
    <m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m/>
    <m/>
    <m/>
    <m/>
    <s v="Raccorderia"/>
  </r>
  <r>
    <x v="4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4"/>
    <n v="21874.34"/>
    <n v="42321.419999999896"/>
    <m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m/>
    <m/>
    <m/>
    <m/>
    <s v="Raccorderia"/>
  </r>
  <r>
    <x v="4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7"/>
    <n v="8088.6199999999899"/>
    <n v="19715.459999999901"/>
    <m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m/>
    <m/>
    <m/>
    <m/>
    <s v="Raccorderia"/>
  </r>
  <r>
    <x v="40"/>
    <x v="8"/>
    <n v="4268.4399999999896"/>
    <n v="4544.7199999999903"/>
    <m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m/>
    <m/>
    <m/>
    <m/>
    <s v="Raccorderia"/>
  </r>
  <r>
    <x v="4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6"/>
    <n v="218377.69999999899"/>
    <n v="313364.39"/>
    <m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m/>
    <m/>
    <m/>
    <m/>
    <s v="Raccorderia"/>
  </r>
  <r>
    <x v="4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0"/>
    <x v="19"/>
    <n v="84735.449999999895"/>
    <n v="105526.83"/>
    <m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m/>
    <m/>
    <m/>
    <m/>
    <s v="Raccorderia"/>
  </r>
  <r>
    <x v="40"/>
    <x v="20"/>
    <n v="2112.8200000000002"/>
    <n v="1371.420000000001"/>
    <m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m/>
    <m/>
    <m/>
    <m/>
    <s v="Raccorderia"/>
  </r>
  <r>
    <x v="4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1"/>
    <x v="0"/>
    <n v="45316.639999999999"/>
    <n v="3797.22"/>
    <m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m/>
    <m/>
    <m/>
    <m/>
    <s v="Componenti per impianti"/>
  </r>
  <r>
    <x v="41"/>
    <x v="1"/>
    <n v="48993.49"/>
    <n v="54605.05"/>
    <m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m/>
    <m/>
    <m/>
    <m/>
    <s v="Componenti per impianti"/>
  </r>
  <r>
    <x v="41"/>
    <x v="2"/>
    <n v="418245.77"/>
    <n v="689245.46"/>
    <m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m/>
    <m/>
    <m/>
    <m/>
    <s v="Componenti per impianti"/>
  </r>
  <r>
    <x v="4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4"/>
    <n v="30391.97"/>
    <n v="70890.399999999994"/>
    <m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m/>
    <m/>
    <m/>
    <m/>
    <s v="Componenti per impianti"/>
  </r>
  <r>
    <x v="4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6"/>
    <n v="4119.12"/>
    <n v="6868.28"/>
    <m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m/>
    <m/>
    <m/>
    <m/>
    <s v="Componenti per impianti"/>
  </r>
  <r>
    <x v="41"/>
    <x v="7"/>
    <n v="58365.82"/>
    <n v="88974.15"/>
    <m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m/>
    <m/>
    <m/>
    <m/>
    <s v="Componenti per impianti"/>
  </r>
  <r>
    <x v="41"/>
    <x v="8"/>
    <n v="30570.639999999999"/>
    <n v="45314.98"/>
    <m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m/>
    <m/>
    <m/>
    <m/>
    <s v="Componenti per impianti"/>
  </r>
  <r>
    <x v="41"/>
    <x v="9"/>
    <n v="41186.82"/>
    <n v="40447.9"/>
    <m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m/>
    <m/>
    <m/>
    <m/>
    <s v="Componenti per impianti"/>
  </r>
  <r>
    <x v="41"/>
    <x v="10"/>
    <n v="20738.75"/>
    <n v="17502.43"/>
    <m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m/>
    <m/>
    <m/>
    <m/>
    <s v="Componenti per impianti"/>
  </r>
  <r>
    <x v="41"/>
    <x v="11"/>
    <n v="44943.19"/>
    <n v="68292.77"/>
    <m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m/>
    <m/>
    <m/>
    <m/>
    <s v="Componenti per impianti"/>
  </r>
  <r>
    <x v="41"/>
    <x v="12"/>
    <n v="35346.22"/>
    <n v="45635.48"/>
    <m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m/>
    <m/>
    <m/>
    <m/>
    <s v="Componenti per impianti"/>
  </r>
  <r>
    <x v="4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4"/>
    <n v="135831.82999999999"/>
    <n v="277409.75"/>
    <m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m/>
    <m/>
    <m/>
    <m/>
    <s v="Componenti per impianti"/>
  </r>
  <r>
    <x v="4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6"/>
    <n v="309543.99"/>
    <n v="421542.42"/>
    <m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m/>
    <m/>
    <m/>
    <m/>
    <s v="Componenti per impianti"/>
  </r>
  <r>
    <x v="4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1"/>
    <x v="19"/>
    <n v="0"/>
    <n v="158002.89000000001"/>
    <m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m/>
    <m/>
    <m/>
    <m/>
    <s v="Componenti per impianti"/>
  </r>
  <r>
    <x v="41"/>
    <x v="20"/>
    <n v="62809.04"/>
    <n v="102738.17"/>
    <m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m/>
    <m/>
    <m/>
    <m/>
    <s v="Componenti per impianti"/>
  </r>
  <r>
    <x v="41"/>
    <x v="21"/>
    <n v="15371.3"/>
    <n v="25976.48"/>
    <m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m/>
    <m/>
    <m/>
    <m/>
    <s v="Componenti per impianti"/>
  </r>
  <r>
    <x v="42"/>
    <x v="0"/>
    <n v="37.68"/>
    <n v="0"/>
    <m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m/>
    <m/>
    <m/>
    <m/>
    <s v="Componenti per impianti"/>
  </r>
  <r>
    <x v="4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2"/>
    <n v="32901.72"/>
    <n v="41636.89"/>
    <m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m/>
    <m/>
    <m/>
    <m/>
    <s v="Componenti per impianti"/>
  </r>
  <r>
    <x v="42"/>
    <x v="3"/>
    <n v="8078.6"/>
    <n v="7596.18"/>
    <m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m/>
    <m/>
    <m/>
    <m/>
    <s v="Componenti per impianti"/>
  </r>
  <r>
    <x v="42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6"/>
    <n v="735.9"/>
    <n v="916.5"/>
    <m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m/>
    <m/>
    <m/>
    <m/>
    <s v="Componenti per impianti"/>
  </r>
  <r>
    <x v="4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8"/>
    <n v="331.21"/>
    <n v="328.94"/>
    <m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m/>
    <m/>
    <m/>
    <m/>
    <s v="Componenti per impianti"/>
  </r>
  <r>
    <x v="4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1"/>
    <n v="4637.24"/>
    <n v="5078.58"/>
    <m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m/>
    <m/>
    <m/>
    <m/>
    <s v="Componenti per impianti"/>
  </r>
  <r>
    <x v="42"/>
    <x v="12"/>
    <n v="562.95000000000005"/>
    <n v="710.24"/>
    <m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m/>
    <m/>
    <m/>
    <m/>
    <s v="Componenti per impianti"/>
  </r>
  <r>
    <x v="42"/>
    <x v="13"/>
    <n v="485.06"/>
    <n v="2344.19"/>
    <m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m/>
    <m/>
    <m/>
    <m/>
    <s v="Componenti per impianti"/>
  </r>
  <r>
    <x v="42"/>
    <x v="14"/>
    <n v="35871.620000000003"/>
    <n v="38299.379999999997"/>
    <m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m/>
    <m/>
    <m/>
    <m/>
    <s v="Componenti per impianti"/>
  </r>
  <r>
    <x v="42"/>
    <x v="15"/>
    <n v="4487.28"/>
    <n v="5896.72"/>
    <m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m/>
    <m/>
    <m/>
    <m/>
    <s v="Componenti per impianti"/>
  </r>
  <r>
    <x v="42"/>
    <x v="16"/>
    <n v="26529.29"/>
    <n v="24216.76"/>
    <m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m/>
    <m/>
    <m/>
    <m/>
    <s v="Componenti per impianti"/>
  </r>
  <r>
    <x v="4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2"/>
    <x v="20"/>
    <n v="11418.71"/>
    <n v="13007.8"/>
    <m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m/>
    <m/>
    <m/>
    <m/>
    <s v="Componenti per impianti"/>
  </r>
  <r>
    <x v="42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43"/>
    <x v="0"/>
    <n v="8475.9"/>
    <n v="10819.68"/>
    <m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m/>
    <m/>
    <m/>
    <m/>
    <s v="Radiatori"/>
  </r>
  <r>
    <x v="43"/>
    <x v="1"/>
    <n v="14740.68"/>
    <n v="11634.2"/>
    <m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m/>
    <m/>
    <m/>
    <m/>
    <s v="Radiatori"/>
  </r>
  <r>
    <x v="4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3"/>
    <n v="4477.5"/>
    <n v="502.71"/>
    <m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m/>
    <m/>
    <m/>
    <m/>
    <s v="Radiatori"/>
  </r>
  <r>
    <x v="43"/>
    <x v="4"/>
    <n v="16814.669999999998"/>
    <n v="31032.54"/>
    <m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m/>
    <m/>
    <m/>
    <m/>
    <s v="Radiatori"/>
  </r>
  <r>
    <x v="43"/>
    <x v="5"/>
    <n v="4059.23"/>
    <n v="3240.16"/>
    <m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m/>
    <m/>
    <m/>
    <m/>
    <s v="Radiatori"/>
  </r>
  <r>
    <x v="43"/>
    <x v="6"/>
    <n v="4767.78"/>
    <n v="2501.48"/>
    <m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m/>
    <m/>
    <m/>
    <m/>
    <s v="Radiatori"/>
  </r>
  <r>
    <x v="43"/>
    <x v="7"/>
    <n v="2534.96"/>
    <n v="5749.44"/>
    <m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m/>
    <m/>
    <m/>
    <m/>
    <s v="Radiatori"/>
  </r>
  <r>
    <x v="43"/>
    <x v="8"/>
    <n v="10709.71"/>
    <n v="14096.88"/>
    <m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m/>
    <m/>
    <m/>
    <m/>
    <s v="Radiatori"/>
  </r>
  <r>
    <x v="43"/>
    <x v="9"/>
    <n v="26303.599999999999"/>
    <n v="23106.07"/>
    <m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m/>
    <m/>
    <m/>
    <m/>
    <s v="Radiatori"/>
  </r>
  <r>
    <x v="43"/>
    <x v="10"/>
    <n v="8606.34"/>
    <n v="3817.9299999999994"/>
    <m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m/>
    <m/>
    <m/>
    <m/>
    <s v="Radiatori"/>
  </r>
  <r>
    <x v="43"/>
    <x v="11"/>
    <n v="395.58"/>
    <n v="1754.5499999999997"/>
    <m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m/>
    <m/>
    <m/>
    <m/>
    <s v="Radiatori"/>
  </r>
  <r>
    <x v="4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13"/>
    <n v="207.71"/>
    <n v="555.12"/>
    <m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m/>
    <m/>
    <m/>
    <m/>
    <s v="Radiatori"/>
  </r>
  <r>
    <x v="43"/>
    <x v="14"/>
    <n v="46243.39"/>
    <n v="67903.8"/>
    <m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m/>
    <m/>
    <m/>
    <m/>
    <s v="Radiatori"/>
  </r>
  <r>
    <x v="43"/>
    <x v="15"/>
    <n v="1975.52"/>
    <n v="4089.44"/>
    <m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m/>
    <m/>
    <m/>
    <m/>
    <s v="Radiatori"/>
  </r>
  <r>
    <x v="43"/>
    <x v="16"/>
    <n v="178625.57"/>
    <n v="153409.79"/>
    <m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m/>
    <m/>
    <m/>
    <m/>
    <s v="Radiatori"/>
  </r>
  <r>
    <x v="43"/>
    <x v="17"/>
    <n v="22929.86"/>
    <n v="22980.2"/>
    <m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m/>
    <m/>
    <m/>
    <m/>
    <s v="Radiatori"/>
  </r>
  <r>
    <x v="4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diatori"/>
  </r>
  <r>
    <x v="43"/>
    <x v="19"/>
    <n v="51235.47"/>
    <n v="73256"/>
    <m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m/>
    <m/>
    <m/>
    <m/>
    <s v="Radiatori"/>
  </r>
  <r>
    <x v="43"/>
    <x v="20"/>
    <n v="73848.23"/>
    <n v="75846.05"/>
    <m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m/>
    <m/>
    <m/>
    <m/>
    <s v="Radiatori"/>
  </r>
  <r>
    <x v="43"/>
    <x v="21"/>
    <n v="13449.39"/>
    <n v="27622.79"/>
    <m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m/>
    <m/>
    <m/>
    <m/>
    <s v="Radiatori"/>
  </r>
  <r>
    <x v="4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3"/>
    <n v="1009.77"/>
    <n v="756.4"/>
    <m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m/>
    <m/>
    <m/>
    <m/>
    <s v="Colle"/>
  </r>
  <r>
    <x v="4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7"/>
    <n v="424.78"/>
    <n v="646.74"/>
    <m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m/>
    <m/>
    <m/>
    <m/>
    <s v="Colle"/>
  </r>
  <r>
    <x v="4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lle"/>
  </r>
  <r>
    <x v="44"/>
    <x v="20"/>
    <n v="0"/>
    <n v="1383.04"/>
    <m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m/>
    <m/>
    <m/>
    <m/>
    <s v="Colle"/>
  </r>
  <r>
    <x v="44"/>
    <x v="21"/>
    <n v="1414.87"/>
    <n v="834.57"/>
    <m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m/>
    <m/>
    <m/>
    <m/>
    <s v="Colle"/>
  </r>
  <r>
    <x v="4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3"/>
    <n v="6558.82"/>
    <n v="7744.3099999999995"/>
    <m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m/>
    <m/>
    <m/>
    <m/>
    <s v="Rubinetteria"/>
  </r>
  <r>
    <x v="45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7"/>
    <n v="838.3"/>
    <n v="0"/>
    <m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m/>
    <m/>
    <m/>
    <m/>
    <s v="Rubinetteria"/>
  </r>
  <r>
    <x v="45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9"/>
    <n v="10241.990000000003"/>
    <n v="16016.950000000003"/>
    <m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m/>
    <m/>
    <m/>
    <m/>
    <s v="Rubinetteria"/>
  </r>
  <r>
    <x v="45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1"/>
    <n v="316.64999999999998"/>
    <n v="339.08"/>
    <m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m/>
    <m/>
    <m/>
    <m/>
    <s v="Rubinetteria"/>
  </r>
  <r>
    <x v="45"/>
    <x v="12"/>
    <n v="114.52"/>
    <n v="1385.99"/>
    <m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m/>
    <m/>
    <m/>
    <m/>
    <s v="Rubinetteria"/>
  </r>
  <r>
    <x v="45"/>
    <x v="13"/>
    <n v="39586.410000000003"/>
    <n v="124485.80000000002"/>
    <m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m/>
    <m/>
    <m/>
    <m/>
    <s v="Rubinetteria"/>
  </r>
  <r>
    <x v="45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6"/>
    <n v="69199.34"/>
    <n v="86667.16"/>
    <m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m/>
    <m/>
    <m/>
    <m/>
    <s v="Rubinetteria"/>
  </r>
  <r>
    <x v="45"/>
    <x v="17"/>
    <n v="35923.770000000004"/>
    <n v="15567.14"/>
    <m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m/>
    <m/>
    <m/>
    <m/>
    <s v="Rubinetteria"/>
  </r>
  <r>
    <x v="4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45"/>
    <x v="21"/>
    <n v="19918.79"/>
    <n v="8522.7500000000018"/>
    <m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m/>
    <m/>
    <m/>
    <m/>
    <s v="Rubinetteria"/>
  </r>
  <r>
    <x v="4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"/>
    <n v="0"/>
    <n v="664"/>
    <m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2"/>
    <n v="8275"/>
    <n v="12070"/>
    <m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m/>
    <m/>
    <m/>
    <m/>
    <s v="Saldature"/>
  </r>
  <r>
    <x v="4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0"/>
    <n v="0"/>
    <n v="3426"/>
    <m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m/>
    <m/>
    <m/>
    <m/>
    <s v="Saldature"/>
  </r>
  <r>
    <x v="4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4"/>
    <n v="4123"/>
    <n v="4580"/>
    <m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m/>
    <m/>
    <m/>
    <m/>
    <s v="Saldature"/>
  </r>
  <r>
    <x v="4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18"/>
    <n v="2445"/>
    <n v="213"/>
    <m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m/>
    <m/>
    <m/>
    <m/>
    <s v="Saldature"/>
  </r>
  <r>
    <x v="46"/>
    <x v="19"/>
    <n v="5458"/>
    <n v="9536"/>
    <m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m/>
    <m/>
    <m/>
    <m/>
    <s v="Saldature"/>
  </r>
  <r>
    <x v="4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aldature"/>
  </r>
  <r>
    <x v="47"/>
    <x v="0"/>
    <n v="21666.41"/>
    <n v="55313.66"/>
    <m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m/>
    <m/>
    <m/>
    <m/>
    <s v="Climatizzazione"/>
  </r>
  <r>
    <x v="47"/>
    <x v="1"/>
    <n v="13306.89"/>
    <n v="23937.72"/>
    <m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m/>
    <m/>
    <m/>
    <m/>
    <s v="Climatizzazione"/>
  </r>
  <r>
    <x v="47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7"/>
    <n v="11237.52"/>
    <n v="31438.65"/>
    <m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m/>
    <m/>
    <m/>
    <m/>
    <s v="Climatizzazione"/>
  </r>
  <r>
    <x v="47"/>
    <x v="8"/>
    <n v="0"/>
    <n v="83344.56"/>
    <m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m/>
    <m/>
    <m/>
    <m/>
    <s v="Climatizzazione"/>
  </r>
  <r>
    <x v="47"/>
    <x v="9"/>
    <n v="105948.79"/>
    <n v="109596.42"/>
    <m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m/>
    <m/>
    <m/>
    <m/>
    <s v="Climatizzazione"/>
  </r>
  <r>
    <x v="47"/>
    <x v="10"/>
    <n v="51778.559999999998"/>
    <n v="86313.32"/>
    <m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m/>
    <m/>
    <m/>
    <m/>
    <s v="Climatizzazione"/>
  </r>
  <r>
    <x v="47"/>
    <x v="11"/>
    <n v="31540.33"/>
    <n v="41822.22"/>
    <m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m/>
    <m/>
    <m/>
    <m/>
    <s v="Climatizzazione"/>
  </r>
  <r>
    <x v="47"/>
    <x v="12"/>
    <n v="103521.06"/>
    <n v="40019.760000000002"/>
    <m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m/>
    <m/>
    <m/>
    <m/>
    <s v="Climatizzazione"/>
  </r>
  <r>
    <x v="47"/>
    <x v="13"/>
    <n v="42062.99"/>
    <n v="18452.07"/>
    <m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m/>
    <m/>
    <m/>
    <m/>
    <s v="Climatizzazione"/>
  </r>
  <r>
    <x v="47"/>
    <x v="14"/>
    <n v="51747.759999999995"/>
    <n v="145815.10999999999"/>
    <m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m/>
    <m/>
    <m/>
    <m/>
    <s v="Climatizzazione"/>
  </r>
  <r>
    <x v="47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6"/>
    <n v="83385.539999999994"/>
    <n v="301894.46999999997"/>
    <m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m/>
    <m/>
    <m/>
    <m/>
    <s v="Climatizzazione"/>
  </r>
  <r>
    <x v="47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19"/>
    <n v="0"/>
    <n v="942.08000000000175"/>
    <m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m/>
    <m/>
    <m/>
    <m/>
    <s v="Climatizzazione"/>
  </r>
  <r>
    <x v="4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47"/>
    <x v="21"/>
    <n v="0"/>
    <n v="160772.98000000001"/>
    <m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m/>
    <m/>
    <m/>
    <m/>
    <s v="Climatizzazione"/>
  </r>
  <r>
    <x v="4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"/>
    <n v="636"/>
    <n v="0"/>
    <m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4"/>
    <n v="0"/>
    <n v="4984"/>
    <m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m/>
    <m/>
    <m/>
    <m/>
    <s v="Raccorderia"/>
  </r>
  <r>
    <x v="48"/>
    <x v="5"/>
    <n v="1545"/>
    <n v="4142"/>
    <m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m/>
    <m/>
    <m/>
    <m/>
    <s v="Raccorderia"/>
  </r>
  <r>
    <x v="4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7"/>
    <n v="10031"/>
    <n v="259"/>
    <m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m/>
    <m/>
    <m/>
    <m/>
    <s v="Raccorderia"/>
  </r>
  <r>
    <x v="48"/>
    <x v="8"/>
    <n v="41957"/>
    <n v="41116"/>
    <m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m/>
    <m/>
    <m/>
    <m/>
    <s v="Raccorderia"/>
  </r>
  <r>
    <x v="48"/>
    <x v="9"/>
    <n v="7180"/>
    <n v="4915"/>
    <m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m/>
    <m/>
    <m/>
    <m/>
    <s v="Raccorderia"/>
  </r>
  <r>
    <x v="48"/>
    <x v="10"/>
    <n v="7895"/>
    <n v="17758"/>
    <m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m/>
    <m/>
    <m/>
    <m/>
    <s v="Raccorderia"/>
  </r>
  <r>
    <x v="48"/>
    <x v="11"/>
    <n v="35040"/>
    <n v="53562"/>
    <m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m/>
    <m/>
    <m/>
    <m/>
    <s v="Raccorderia"/>
  </r>
  <r>
    <x v="48"/>
    <x v="12"/>
    <n v="23249"/>
    <n v="49031"/>
    <m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m/>
    <m/>
    <m/>
    <m/>
    <s v="Raccorderia"/>
  </r>
  <r>
    <x v="48"/>
    <x v="13"/>
    <n v="10912"/>
    <n v="42812"/>
    <m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m/>
    <m/>
    <m/>
    <m/>
    <s v="Raccorderia"/>
  </r>
  <r>
    <x v="48"/>
    <x v="14"/>
    <n v="158006"/>
    <n v="175881"/>
    <m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m/>
    <m/>
    <m/>
    <m/>
    <s v="Raccorderia"/>
  </r>
  <r>
    <x v="48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6"/>
    <n v="75767"/>
    <n v="89419"/>
    <m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m/>
    <m/>
    <m/>
    <m/>
    <s v="Raccorderia"/>
  </r>
  <r>
    <x v="48"/>
    <x v="17"/>
    <n v="707"/>
    <n v="3870"/>
    <m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m/>
    <m/>
    <m/>
    <m/>
    <s v="Raccorderia"/>
  </r>
  <r>
    <x v="4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48"/>
    <x v="19"/>
    <n v="21702"/>
    <n v="82670"/>
    <m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m/>
    <m/>
    <m/>
    <m/>
    <s v="Raccorderia"/>
  </r>
  <r>
    <x v="48"/>
    <x v="20"/>
    <n v="44548"/>
    <n v="60063"/>
    <m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m/>
    <m/>
    <m/>
    <m/>
    <s v="Raccorderia"/>
  </r>
  <r>
    <x v="48"/>
    <x v="21"/>
    <n v="36610"/>
    <n v="58854"/>
    <m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m/>
    <m/>
    <m/>
    <m/>
    <s v="Raccorderia"/>
  </r>
  <r>
    <x v="4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"/>
    <n v="9136.8700000000008"/>
    <n v="14691.09"/>
    <m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m/>
    <m/>
    <m/>
    <m/>
    <s v="Ceramiche"/>
  </r>
  <r>
    <x v="49"/>
    <x v="2"/>
    <n v="88582.24"/>
    <n v="118404.16"/>
    <m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m/>
    <m/>
    <m/>
    <m/>
    <s v="Ceramiche"/>
  </r>
  <r>
    <x v="49"/>
    <x v="3"/>
    <n v="13587.9"/>
    <n v="13887.38"/>
    <m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m/>
    <m/>
    <m/>
    <m/>
    <s v="Ceramiche"/>
  </r>
  <r>
    <x v="49"/>
    <x v="4"/>
    <n v="1494.85"/>
    <n v="6625.75"/>
    <m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m/>
    <m/>
    <m/>
    <m/>
    <s v="Ceramiche"/>
  </r>
  <r>
    <x v="4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6"/>
    <n v="5080.3599999999997"/>
    <n v="11600.04"/>
    <m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m/>
    <m/>
    <m/>
    <m/>
    <s v="Ceramiche"/>
  </r>
  <r>
    <x v="4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2"/>
    <n v="1327.32"/>
    <n v="309.7"/>
    <m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m/>
    <m/>
    <m/>
    <m/>
    <s v="Ceramiche"/>
  </r>
  <r>
    <x v="49"/>
    <x v="13"/>
    <n v="111612.06"/>
    <n v="121059.66"/>
    <m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m/>
    <m/>
    <m/>
    <m/>
    <s v="Ceramiche"/>
  </r>
  <r>
    <x v="4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5"/>
    <n v="3341.12"/>
    <n v="4600.8999999999996"/>
    <m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m/>
    <m/>
    <m/>
    <m/>
    <s v="Ceramiche"/>
  </r>
  <r>
    <x v="4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7"/>
    <n v="22396.85"/>
    <n v="23041.49"/>
    <m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m/>
    <m/>
    <m/>
    <m/>
    <s v="Ceramiche"/>
  </r>
  <r>
    <x v="4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eramiche"/>
  </r>
  <r>
    <x v="49"/>
    <x v="20"/>
    <n v="12963.81"/>
    <n v="9587.34"/>
    <m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m/>
    <m/>
    <m/>
    <m/>
    <s v="Ceramiche"/>
  </r>
  <r>
    <x v="49"/>
    <x v="21"/>
    <n v="4736.26"/>
    <n v="5614.66"/>
    <m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m/>
    <m/>
    <m/>
    <m/>
    <s v="Ceramiche"/>
  </r>
  <r>
    <x v="50"/>
    <x v="0"/>
    <n v="38074.83"/>
    <n v="135295.29"/>
    <m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m/>
    <m/>
    <m/>
    <m/>
    <s v="Caldaie"/>
  </r>
  <r>
    <x v="5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2"/>
    <n v="463633.44"/>
    <n v="889286.39"/>
    <m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m/>
    <m/>
    <m/>
    <m/>
    <s v="Caldaie"/>
  </r>
  <r>
    <x v="50"/>
    <x v="3"/>
    <n v="62762"/>
    <n v="55828.38"/>
    <m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m/>
    <m/>
    <m/>
    <m/>
    <s v="Caldaie"/>
  </r>
  <r>
    <x v="5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5"/>
    <n v="10536.59"/>
    <n v="46004.91"/>
    <m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m/>
    <m/>
    <m/>
    <m/>
    <s v="Caldaie"/>
  </r>
  <r>
    <x v="50"/>
    <x v="6"/>
    <n v="3846.69"/>
    <n v="0"/>
    <m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7"/>
    <n v="27102.65"/>
    <n v="62633.11"/>
    <m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m/>
    <m/>
    <m/>
    <m/>
    <s v="Caldaie"/>
  </r>
  <r>
    <x v="50"/>
    <x v="8"/>
    <n v="18433"/>
    <n v="54271.39"/>
    <m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m/>
    <m/>
    <m/>
    <m/>
    <s v="Caldaie"/>
  </r>
  <r>
    <x v="5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0"/>
    <n v="109965.23"/>
    <n v="164407.71"/>
    <m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m/>
    <m/>
    <m/>
    <m/>
    <s v="Caldaie"/>
  </r>
  <r>
    <x v="50"/>
    <x v="11"/>
    <n v="162879.39000000001"/>
    <n v="244992.27"/>
    <m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m/>
    <m/>
    <m/>
    <m/>
    <s v="Caldaie"/>
  </r>
  <r>
    <x v="50"/>
    <x v="12"/>
    <n v="75701.63"/>
    <n v="127774.55"/>
    <m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m/>
    <m/>
    <m/>
    <m/>
    <s v="Caldaie"/>
  </r>
  <r>
    <x v="50"/>
    <x v="13"/>
    <n v="8335.7099999999991"/>
    <n v="15987.45"/>
    <m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m/>
    <m/>
    <m/>
    <m/>
    <s v="Caldaie"/>
  </r>
  <r>
    <x v="50"/>
    <x v="14"/>
    <n v="414459.51"/>
    <n v="744358.82"/>
    <m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m/>
    <m/>
    <m/>
    <m/>
    <s v="Caldaie"/>
  </r>
  <r>
    <x v="50"/>
    <x v="15"/>
    <n v="19875"/>
    <n v="11973.6"/>
    <m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m/>
    <m/>
    <m/>
    <m/>
    <s v="Caldaie"/>
  </r>
  <r>
    <x v="50"/>
    <x v="16"/>
    <n v="0"/>
    <n v="531219.80000000005"/>
    <m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m/>
    <m/>
    <m/>
    <m/>
    <s v="Caldaie"/>
  </r>
  <r>
    <x v="5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19"/>
    <n v="12460"/>
    <n v="53628.2"/>
    <m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m/>
    <m/>
    <m/>
    <m/>
    <s v="Caldaie"/>
  </r>
  <r>
    <x v="5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aldaie"/>
  </r>
  <r>
    <x v="5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2"/>
    <n v="471"/>
    <n v="0"/>
    <m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m/>
    <m/>
    <m/>
    <m/>
    <s v="Stufe a gas"/>
  </r>
  <r>
    <x v="51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5"/>
    <n v="0"/>
    <n v="3479.68"/>
    <m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m/>
    <m/>
    <m/>
    <m/>
    <s v="Stufe a gas"/>
  </r>
  <r>
    <x v="5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9"/>
    <n v="1144"/>
    <n v="2874"/>
    <m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4"/>
    <n v="2236"/>
    <n v="6823"/>
    <m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m/>
    <m/>
    <m/>
    <m/>
    <s v="Stufe a gas"/>
  </r>
  <r>
    <x v="5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6"/>
    <n v="9773.3700000000008"/>
    <n v="22414.67"/>
    <m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m/>
    <m/>
    <m/>
    <m/>
    <s v="Stufe a gas"/>
  </r>
  <r>
    <x v="5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1"/>
    <x v="20"/>
    <n v="0"/>
    <n v="3366.5"/>
    <m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m/>
    <m/>
    <m/>
    <m/>
    <s v="Stufe a gas"/>
  </r>
  <r>
    <x v="51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tufe a gas"/>
  </r>
  <r>
    <x v="52"/>
    <x v="0"/>
    <n v="0"/>
    <n v="1039.17"/>
    <m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m/>
    <m/>
    <m/>
    <m/>
    <s v="Valvole"/>
  </r>
  <r>
    <x v="5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2"/>
    <n v="12216.199999999999"/>
    <n v="17173.53"/>
    <m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m/>
    <m/>
    <m/>
    <m/>
    <s v="Valvole"/>
  </r>
  <r>
    <x v="5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4"/>
    <n v="31434.539999999997"/>
    <n v="58064.44"/>
    <m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m/>
    <m/>
    <m/>
    <m/>
    <s v="Valvole"/>
  </r>
  <r>
    <x v="52"/>
    <x v="5"/>
    <n v="2142"/>
    <n v="5471.33"/>
    <m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m/>
    <m/>
    <m/>
    <m/>
    <s v="Valvole"/>
  </r>
  <r>
    <x v="5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8"/>
    <n v="8722.91"/>
    <n v="16599.509999999998"/>
    <m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m/>
    <m/>
    <m/>
    <m/>
    <s v="Valvole"/>
  </r>
  <r>
    <x v="5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1"/>
    <n v="1696.77"/>
    <n v="830.86"/>
    <m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m/>
    <m/>
    <m/>
    <m/>
    <s v="Valvole"/>
  </r>
  <r>
    <x v="52"/>
    <x v="12"/>
    <n v="0"/>
    <n v="2763.17"/>
    <m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m/>
    <m/>
    <m/>
    <m/>
    <s v="Valvole"/>
  </r>
  <r>
    <x v="52"/>
    <x v="13"/>
    <n v="12152.57"/>
    <n v="16675.07"/>
    <m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m/>
    <m/>
    <m/>
    <m/>
    <s v="Valvole"/>
  </r>
  <r>
    <x v="52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6"/>
    <n v="35017.549999999996"/>
    <n v="54352.9"/>
    <m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m/>
    <m/>
    <m/>
    <m/>
    <s v="Valvole"/>
  </r>
  <r>
    <x v="5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52"/>
    <x v="20"/>
    <n v="39788.200000000004"/>
    <n v="44412.55"/>
    <m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m/>
    <m/>
    <m/>
    <m/>
    <s v="Valvole"/>
  </r>
  <r>
    <x v="52"/>
    <x v="21"/>
    <n v="18230.55"/>
    <n v="38854.589999999997"/>
    <m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m/>
    <m/>
    <m/>
    <m/>
    <s v="Valvole"/>
  </r>
  <r>
    <x v="5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2"/>
    <n v="12411.98"/>
    <n v="7559.98"/>
    <m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m/>
    <m/>
    <m/>
    <m/>
    <s v="Docce e Vasche"/>
  </r>
  <r>
    <x v="5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5"/>
    <n v="4382"/>
    <n v="11074.710000000001"/>
    <m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m/>
    <m/>
    <m/>
    <m/>
    <s v="Docce e Vasche"/>
  </r>
  <r>
    <x v="5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9"/>
    <n v="3068.25"/>
    <n v="1851.2"/>
    <m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m/>
    <m/>
    <m/>
    <m/>
    <s v="Docce e Vasche"/>
  </r>
  <r>
    <x v="5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2"/>
    <n v="0"/>
    <n v="1697.28"/>
    <m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m/>
    <m/>
    <m/>
    <m/>
    <s v="Docce e Vasche"/>
  </r>
  <r>
    <x v="53"/>
    <x v="13"/>
    <n v="6595"/>
    <n v="20562.849999999999"/>
    <m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m/>
    <m/>
    <m/>
    <m/>
    <s v="Docce e Vasche"/>
  </r>
  <r>
    <x v="5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6"/>
    <n v="0"/>
    <n v="344"/>
    <m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m/>
    <m/>
    <m/>
    <m/>
    <s v="Docce e Vasche"/>
  </r>
  <r>
    <x v="53"/>
    <x v="17"/>
    <n v="6687.43"/>
    <n v="7272.69"/>
    <m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m/>
    <m/>
    <m/>
    <m/>
    <s v="Docce e Vasche"/>
  </r>
  <r>
    <x v="5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3"/>
    <x v="19"/>
    <n v="8966.65"/>
    <n v="12092.04"/>
    <m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m/>
    <m/>
    <m/>
    <m/>
    <s v="Docce e Vasche"/>
  </r>
  <r>
    <x v="53"/>
    <x v="20"/>
    <n v="13168.5"/>
    <n v="23637.5"/>
    <m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m/>
    <m/>
    <m/>
    <m/>
    <s v="Docce e Vasche"/>
  </r>
  <r>
    <x v="53"/>
    <x v="21"/>
    <n v="0"/>
    <n v="2423.33"/>
    <m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m/>
    <m/>
    <m/>
    <m/>
    <s v="Docce e Vasche"/>
  </r>
  <r>
    <x v="5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9"/>
    <n v="0"/>
    <n v="21204.13"/>
    <m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m/>
    <m/>
    <m/>
    <m/>
    <s v="Climatizzazione"/>
  </r>
  <r>
    <x v="54"/>
    <x v="10"/>
    <n v="25502.06"/>
    <n v="11168.55"/>
    <m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m/>
    <m/>
    <m/>
    <m/>
    <s v="Climatizzazione"/>
  </r>
  <r>
    <x v="5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3"/>
    <n v="15619.45"/>
    <n v="38611.369999999995"/>
    <m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m/>
    <m/>
    <m/>
    <m/>
    <s v="Climatizzazione"/>
  </r>
  <r>
    <x v="54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6"/>
    <n v="239689.19999999992"/>
    <n v="260024.11999999994"/>
    <m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m/>
    <m/>
    <m/>
    <m/>
    <s v="Climatizzazione"/>
  </r>
  <r>
    <x v="54"/>
    <x v="17"/>
    <n v="5529.79"/>
    <n v="0"/>
    <m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m/>
    <m/>
    <m/>
    <m/>
    <s v="Climatizzazione"/>
  </r>
  <r>
    <x v="5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4"/>
    <x v="19"/>
    <n v="36283.72"/>
    <n v="150514.68"/>
    <m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m/>
    <m/>
    <m/>
    <m/>
    <s v="Climatizzazione"/>
  </r>
  <r>
    <x v="54"/>
    <x v="20"/>
    <n v="332039.22999999986"/>
    <n v="265455.64000000007"/>
    <m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m/>
    <m/>
    <m/>
    <m/>
    <s v="Climatizzazione"/>
  </r>
  <r>
    <x v="5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5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2"/>
    <n v="38697.910000000003"/>
    <n v="39655.89"/>
    <m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m/>
    <m/>
    <m/>
    <m/>
    <s v="Isolanti"/>
  </r>
  <r>
    <x v="55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4"/>
    <n v="0"/>
    <n v="39301.759999999995"/>
    <m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m/>
    <m/>
    <m/>
    <m/>
    <s v="Isolanti"/>
  </r>
  <r>
    <x v="55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7"/>
    <n v="1280.02"/>
    <n v="678.28"/>
    <m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m/>
    <m/>
    <m/>
    <m/>
    <s v="Isolanti"/>
  </r>
  <r>
    <x v="55"/>
    <x v="8"/>
    <n v="26974.920000000002"/>
    <n v="2617.7200000000003"/>
    <m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m/>
    <m/>
    <m/>
    <m/>
    <s v="Isolanti"/>
  </r>
  <r>
    <x v="55"/>
    <x v="9"/>
    <n v="1761.46"/>
    <n v="2817.7099999999996"/>
    <m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m/>
    <m/>
    <m/>
    <m/>
    <s v="Isolanti"/>
  </r>
  <r>
    <x v="55"/>
    <x v="10"/>
    <n v="2762.2800000000007"/>
    <n v="5054.3200000000015"/>
    <m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m/>
    <m/>
    <m/>
    <m/>
    <s v="Isolanti"/>
  </r>
  <r>
    <x v="55"/>
    <x v="11"/>
    <n v="12511.269999999999"/>
    <n v="11520.31"/>
    <m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m/>
    <m/>
    <m/>
    <m/>
    <s v="Isolanti"/>
  </r>
  <r>
    <x v="55"/>
    <x v="12"/>
    <n v="6056.9899999999989"/>
    <n v="13074.009999999997"/>
    <m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m/>
    <m/>
    <m/>
    <m/>
    <s v="Isolanti"/>
  </r>
  <r>
    <x v="55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4"/>
    <n v="60796.860000000008"/>
    <n v="46770.59"/>
    <m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m/>
    <m/>
    <m/>
    <m/>
    <s v="Isolanti"/>
  </r>
  <r>
    <x v="55"/>
    <x v="15"/>
    <n v="4203.2100000000009"/>
    <n v="9504.119999999999"/>
    <m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m/>
    <m/>
    <m/>
    <m/>
    <s v="Isolanti"/>
  </r>
  <r>
    <x v="55"/>
    <x v="16"/>
    <n v="18776.5"/>
    <n v="61791.299999999988"/>
    <m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m/>
    <m/>
    <m/>
    <m/>
    <s v="Isolanti"/>
  </r>
  <r>
    <x v="55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Isolanti"/>
  </r>
  <r>
    <x v="55"/>
    <x v="20"/>
    <n v="8764.3500000000022"/>
    <n v="13113.510000000004"/>
    <m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m/>
    <m/>
    <m/>
    <m/>
    <s v="Isolanti"/>
  </r>
  <r>
    <x v="55"/>
    <x v="21"/>
    <n v="31444.59"/>
    <n v="66440.210000000006"/>
    <m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m/>
    <m/>
    <m/>
    <m/>
    <s v="Isolanti"/>
  </r>
  <r>
    <x v="5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2"/>
    <n v="2623.95"/>
    <n v="932.4"/>
    <m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m/>
    <m/>
    <m/>
    <m/>
    <s v="Docce e Vasche"/>
  </r>
  <r>
    <x v="56"/>
    <x v="3"/>
    <n v="1410.3"/>
    <n v="2755.8"/>
    <m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m/>
    <m/>
    <m/>
    <m/>
    <s v="Docce e Vasche"/>
  </r>
  <r>
    <x v="5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7"/>
    <n v="474.06"/>
    <n v="1512.89"/>
    <m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m/>
    <m/>
    <m/>
    <m/>
    <s v="Docce e Vasche"/>
  </r>
  <r>
    <x v="56"/>
    <x v="8"/>
    <n v="2013.07"/>
    <n v="7372.91"/>
    <m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m/>
    <m/>
    <m/>
    <m/>
    <s v="Docce e Vasche"/>
  </r>
  <r>
    <x v="5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0"/>
    <n v="1402.65"/>
    <n v="835.65"/>
    <m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m/>
    <m/>
    <m/>
    <m/>
    <s v="Docce e Vasche"/>
  </r>
  <r>
    <x v="5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3"/>
    <n v="46610.63"/>
    <n v="72968.649999999994"/>
    <m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m/>
    <m/>
    <m/>
    <m/>
    <s v="Docce e Vasche"/>
  </r>
  <r>
    <x v="5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6"/>
    <n v="4806.51"/>
    <n v="20451.509999999998"/>
    <m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m/>
    <m/>
    <m/>
    <m/>
    <s v="Docce e Vasche"/>
  </r>
  <r>
    <x v="5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6"/>
    <x v="20"/>
    <n v="1685.87"/>
    <n v="1311.94"/>
    <m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m/>
    <m/>
    <m/>
    <m/>
    <s v="Docce e Vasche"/>
  </r>
  <r>
    <x v="5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57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4"/>
    <n v="77849.27"/>
    <n v="86921.58"/>
    <m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m/>
    <m/>
    <m/>
    <m/>
    <s v="Climatizzazione"/>
  </r>
  <r>
    <x v="5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3"/>
    <n v="37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m/>
    <m/>
    <m/>
    <m/>
    <s v="Climatizzazione"/>
  </r>
  <r>
    <x v="57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7"/>
    <x v="20"/>
    <n v="181938.37"/>
    <n v="275779.55"/>
    <m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m/>
    <m/>
    <m/>
    <m/>
    <s v="Climatizzazione"/>
  </r>
  <r>
    <x v="57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58"/>
    <x v="0"/>
    <n v="1342.64"/>
    <n v="1111.42"/>
    <m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m/>
    <m/>
    <m/>
    <m/>
    <s v="Lavatoi"/>
  </r>
  <r>
    <x v="58"/>
    <x v="1"/>
    <n v="7873.91"/>
    <n v="6208.19"/>
    <m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m/>
    <m/>
    <m/>
    <m/>
    <s v="Lavatoi"/>
  </r>
  <r>
    <x v="5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3"/>
    <n v="664.2"/>
    <n v="785.24"/>
    <m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m/>
    <m/>
    <m/>
    <m/>
    <s v="Lavatoi"/>
  </r>
  <r>
    <x v="58"/>
    <x v="4"/>
    <n v="1365"/>
    <n v="1248.25"/>
    <m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m/>
    <m/>
    <m/>
    <m/>
    <s v="Lavatoi"/>
  </r>
  <r>
    <x v="5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8"/>
    <n v="639.29999999999995"/>
    <n v="1145.4000000000001"/>
    <m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9"/>
    <n v="3274.09"/>
    <n v="2450.6"/>
    <m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m/>
    <m/>
    <m/>
    <m/>
    <s v="Lavatoi"/>
  </r>
  <r>
    <x v="5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2"/>
    <n v="507.69"/>
    <n v="1346.1"/>
    <m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m/>
    <m/>
    <m/>
    <m/>
    <s v="Lavatoi"/>
  </r>
  <r>
    <x v="5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4"/>
    <n v="2629.4"/>
    <n v="1277.04"/>
    <m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m/>
    <m/>
    <m/>
    <m/>
    <s v="Lavatoi"/>
  </r>
  <r>
    <x v="58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6"/>
    <n v="1106.48"/>
    <n v="6596"/>
    <m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m/>
    <m/>
    <m/>
    <m/>
    <s v="Lavatoi"/>
  </r>
  <r>
    <x v="58"/>
    <x v="17"/>
    <n v="632.21"/>
    <n v="532.84"/>
    <m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m/>
    <m/>
    <m/>
    <m/>
    <s v="Lavatoi"/>
  </r>
  <r>
    <x v="5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8"/>
    <x v="20"/>
    <n v="5981.22"/>
    <n v="4073.5"/>
    <m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m/>
    <m/>
    <m/>
    <m/>
    <s v="Lavatoi"/>
  </r>
  <r>
    <x v="5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Lavatoi"/>
  </r>
  <r>
    <x v="59"/>
    <x v="0"/>
    <n v="0"/>
    <n v="584.94000000000005"/>
    <m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2"/>
    <n v="54697.21"/>
    <n v="67755.25"/>
    <m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m/>
    <m/>
    <m/>
    <m/>
    <s v="Flessibili"/>
  </r>
  <r>
    <x v="59"/>
    <x v="3"/>
    <n v="2540.7199999999998"/>
    <n v="1665.58"/>
    <m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m/>
    <m/>
    <m/>
    <m/>
    <s v="Flessibili"/>
  </r>
  <r>
    <x v="59"/>
    <x v="4"/>
    <n v="7394.46"/>
    <n v="8468.0400000000009"/>
    <m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m/>
    <m/>
    <m/>
    <m/>
    <s v="Flessibili"/>
  </r>
  <r>
    <x v="5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7"/>
    <n v="2990.24"/>
    <n v="4747.2299999999996"/>
    <m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m/>
    <m/>
    <m/>
    <m/>
    <s v="Flessibili"/>
  </r>
  <r>
    <x v="59"/>
    <x v="8"/>
    <n v="17518.14"/>
    <n v="16975.849999999999"/>
    <m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m/>
    <m/>
    <m/>
    <m/>
    <s v="Flessibili"/>
  </r>
  <r>
    <x v="59"/>
    <x v="9"/>
    <n v="0"/>
    <n v="2908.2"/>
    <m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m/>
    <m/>
    <m/>
    <m/>
    <s v="Flessibili"/>
  </r>
  <r>
    <x v="59"/>
    <x v="10"/>
    <n v="0"/>
    <n v="0"/>
    <m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1"/>
    <n v="6075.16"/>
    <n v="11721.42"/>
    <m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m/>
    <m/>
    <m/>
    <m/>
    <s v="Flessibili"/>
  </r>
  <r>
    <x v="59"/>
    <x v="12"/>
    <n v="2354.2399999999998"/>
    <n v="2934"/>
    <m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m/>
    <m/>
    <m/>
    <m/>
    <s v="Flessibili"/>
  </r>
  <r>
    <x v="59"/>
    <x v="13"/>
    <n v="0"/>
    <n v="4405.1099999999997"/>
    <m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m/>
    <m/>
    <m/>
    <m/>
    <s v="Flessibili"/>
  </r>
  <r>
    <x v="59"/>
    <x v="14"/>
    <n v="25345.360000000001"/>
    <n v="16372.95"/>
    <m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m/>
    <m/>
    <m/>
    <m/>
    <s v="Flessibili"/>
  </r>
  <r>
    <x v="59"/>
    <x v="15"/>
    <n v="516.63"/>
    <n v="1746.0600000000002"/>
    <m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m/>
    <m/>
    <m/>
    <m/>
    <s v="Flessibili"/>
  </r>
  <r>
    <x v="59"/>
    <x v="16"/>
    <n v="40652.1"/>
    <n v="58105"/>
    <m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m/>
    <m/>
    <m/>
    <m/>
    <s v="Flessibili"/>
  </r>
  <r>
    <x v="59"/>
    <x v="17"/>
    <n v="0"/>
    <n v="6625.04"/>
    <m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m/>
    <m/>
    <m/>
    <m/>
    <s v="Flessibili"/>
  </r>
  <r>
    <x v="5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lessibili"/>
  </r>
  <r>
    <x v="59"/>
    <x v="20"/>
    <n v="0"/>
    <n v="358.6"/>
    <m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m/>
    <m/>
    <m/>
    <m/>
    <s v="Flessibili"/>
  </r>
  <r>
    <x v="59"/>
    <x v="21"/>
    <n v="3227.19"/>
    <n v="4743.97"/>
    <m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m/>
    <m/>
    <m/>
    <m/>
    <s v="Flessibili"/>
  </r>
  <r>
    <x v="60"/>
    <x v="0"/>
    <n v="12303.47"/>
    <n v="32684.32"/>
    <m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m/>
    <m/>
    <m/>
    <m/>
    <s v="Docce e Vasche"/>
  </r>
  <r>
    <x v="60"/>
    <x v="1"/>
    <n v="18860.21"/>
    <n v="19016.150000000001"/>
    <m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m/>
    <m/>
    <m/>
    <m/>
    <s v="Docce e Vasche"/>
  </r>
  <r>
    <x v="60"/>
    <x v="2"/>
    <n v="3084"/>
    <n v="9386.06"/>
    <m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m/>
    <m/>
    <m/>
    <m/>
    <s v="Docce e Vasche"/>
  </r>
  <r>
    <x v="60"/>
    <x v="3"/>
    <n v="29550.19"/>
    <n v="25557.14"/>
    <m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m/>
    <m/>
    <m/>
    <m/>
    <s v="Docce e Vasche"/>
  </r>
  <r>
    <x v="60"/>
    <x v="4"/>
    <n v="9774.11"/>
    <n v="7530.2"/>
    <m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m/>
    <m/>
    <m/>
    <m/>
    <s v="Docce e Vasche"/>
  </r>
  <r>
    <x v="6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7"/>
    <n v="32644.7"/>
    <n v="54144.79"/>
    <m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m/>
    <m/>
    <m/>
    <m/>
    <s v="Docce e Vasche"/>
  </r>
  <r>
    <x v="60"/>
    <x v="8"/>
    <n v="4954.08"/>
    <n v="4807.37"/>
    <m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m/>
    <m/>
    <m/>
    <m/>
    <s v="Docce e Vasche"/>
  </r>
  <r>
    <x v="6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0"/>
    <n v="63016.54"/>
    <n v="74289.55"/>
    <m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m/>
    <m/>
    <m/>
    <m/>
    <s v="Docce e Vasche"/>
  </r>
  <r>
    <x v="60"/>
    <x v="11"/>
    <n v="19287.71"/>
    <n v="23203.31"/>
    <m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m/>
    <m/>
    <m/>
    <m/>
    <s v="Docce e Vasche"/>
  </r>
  <r>
    <x v="60"/>
    <x v="12"/>
    <n v="18988.61"/>
    <n v="25738.639999999999"/>
    <m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m/>
    <m/>
    <m/>
    <m/>
    <s v="Docce e Vasche"/>
  </r>
  <r>
    <x v="60"/>
    <x v="13"/>
    <n v="0"/>
    <n v="2842.92"/>
    <m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4"/>
    <n v="86958.88"/>
    <n v="82595.490000000005"/>
    <m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m/>
    <m/>
    <m/>
    <m/>
    <s v="Docce e Vasche"/>
  </r>
  <r>
    <x v="60"/>
    <x v="15"/>
    <n v="26513.41"/>
    <n v="38514.99"/>
    <m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m/>
    <m/>
    <m/>
    <m/>
    <s v="Docce e Vasche"/>
  </r>
  <r>
    <x v="60"/>
    <x v="16"/>
    <n v="80409.87"/>
    <n v="135520.68"/>
    <m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m/>
    <m/>
    <m/>
    <m/>
    <s v="Docce e Vasche"/>
  </r>
  <r>
    <x v="60"/>
    <x v="17"/>
    <n v="1694.86"/>
    <n v="503.71"/>
    <m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m/>
    <m/>
    <m/>
    <m/>
    <s v="Docce e Vasche"/>
  </r>
  <r>
    <x v="6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60"/>
    <x v="19"/>
    <n v="0"/>
    <n v="4694.8100000000004"/>
    <m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m/>
    <m/>
    <m/>
    <m/>
    <s v="Docce e Vasche"/>
  </r>
  <r>
    <x v="60"/>
    <x v="20"/>
    <n v="37996.39"/>
    <n v="46023.44"/>
    <m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m/>
    <m/>
    <m/>
    <m/>
    <s v="Docce e Vasche"/>
  </r>
  <r>
    <x v="60"/>
    <x v="21"/>
    <n v="0"/>
    <n v="1544"/>
    <m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m/>
    <m/>
    <m/>
    <m/>
    <s v="Docce e Vasche"/>
  </r>
  <r>
    <x v="6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"/>
    <n v="3443"/>
    <n v="0"/>
    <m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m/>
    <m/>
    <m/>
    <m/>
    <s v="Ventilazione"/>
  </r>
  <r>
    <x v="61"/>
    <x v="2"/>
    <n v="12162"/>
    <n v="39301"/>
    <m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m/>
    <m/>
    <m/>
    <m/>
    <s v="Ventilazione"/>
  </r>
  <r>
    <x v="61"/>
    <x v="3"/>
    <n v="2648"/>
    <n v="10180"/>
    <m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m/>
    <m/>
    <m/>
    <m/>
    <s v="Ventilazione"/>
  </r>
  <r>
    <x v="61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5"/>
    <n v="1037"/>
    <n v="2819"/>
    <m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6"/>
    <n v="0"/>
    <n v="0"/>
    <m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7"/>
    <n v="2947"/>
    <n v="2370"/>
    <m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m/>
    <m/>
    <m/>
    <m/>
    <s v="Ventilazione"/>
  </r>
  <r>
    <x v="61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9"/>
    <n v="29993"/>
    <n v="14335"/>
    <m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m/>
    <m/>
    <m/>
    <m/>
    <s v="Ventilazione"/>
  </r>
  <r>
    <x v="6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1"/>
    <n v="1579"/>
    <n v="1206"/>
    <m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m/>
    <m/>
    <m/>
    <m/>
    <s v="Ventilazione"/>
  </r>
  <r>
    <x v="61"/>
    <x v="12"/>
    <n v="-21"/>
    <n v="0"/>
    <m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m/>
    <m/>
    <m/>
    <m/>
    <s v="Ventilazione"/>
  </r>
  <r>
    <x v="61"/>
    <x v="13"/>
    <n v="16756"/>
    <n v="69095"/>
    <m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m/>
    <m/>
    <m/>
    <m/>
    <s v="Ventilazione"/>
  </r>
  <r>
    <x v="61"/>
    <x v="14"/>
    <n v="19530"/>
    <n v="4231"/>
    <m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m/>
    <m/>
    <m/>
    <m/>
    <s v="Ventilazione"/>
  </r>
  <r>
    <x v="61"/>
    <x v="15"/>
    <n v="2670"/>
    <n v="2232"/>
    <m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m/>
    <m/>
    <m/>
    <m/>
    <s v="Ventilazione"/>
  </r>
  <r>
    <x v="61"/>
    <x v="16"/>
    <n v="36774"/>
    <n v="8542"/>
    <m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m/>
    <m/>
    <m/>
    <m/>
    <s v="Ventilazione"/>
  </r>
  <r>
    <x v="61"/>
    <x v="17"/>
    <n v="287"/>
    <n v="0"/>
    <m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19"/>
    <n v="13702"/>
    <n v="11488"/>
    <m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m/>
    <m/>
    <m/>
    <m/>
    <s v="Ventilazione"/>
  </r>
  <r>
    <x v="61"/>
    <x v="20"/>
    <n v="0"/>
    <n v="801"/>
    <m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61"/>
    <x v="21"/>
    <n v="6110"/>
    <n v="20278"/>
    <m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m/>
    <m/>
    <m/>
    <m/>
    <s v="Ventilazione"/>
  </r>
  <r>
    <x v="6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"/>
    <n v="122740.35"/>
    <n v="269094.73"/>
    <m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m/>
    <m/>
    <m/>
    <m/>
    <s v="Climatizzazione"/>
  </r>
  <r>
    <x v="62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4"/>
    <n v="1587.01"/>
    <n v="0"/>
    <m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m/>
    <m/>
    <m/>
    <m/>
    <s v="Climatizzazione"/>
  </r>
  <r>
    <x v="6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7"/>
    <n v="123660.91"/>
    <n v="318823.28999999998"/>
    <m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m/>
    <m/>
    <m/>
    <m/>
    <s v="Climatizzazione"/>
  </r>
  <r>
    <x v="62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4"/>
    <n v="207057.85"/>
    <n v="295359.74"/>
    <m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m/>
    <m/>
    <m/>
    <m/>
    <s v="Climatizzazione"/>
  </r>
  <r>
    <x v="62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6"/>
    <n v="0"/>
    <n v="33614.160000000003"/>
    <m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m/>
    <m/>
    <m/>
    <m/>
    <s v="Climatizzazione"/>
  </r>
  <r>
    <x v="6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limatizzazione"/>
  </r>
  <r>
    <x v="62"/>
    <x v="21"/>
    <n v="-455.11999999999932"/>
    <n v="12198.61"/>
    <m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m/>
    <m/>
    <m/>
    <m/>
    <s v="Climatizzazione"/>
  </r>
  <r>
    <x v="6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"/>
    <n v="1914.98"/>
    <n v="752.78"/>
    <m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m/>
    <m/>
    <m/>
    <m/>
    <s v="Rubinetteria"/>
  </r>
  <r>
    <x v="63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3"/>
    <n v="224.69"/>
    <n v="0"/>
    <m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m/>
    <m/>
    <m/>
    <m/>
    <s v="Rubinetteria"/>
  </r>
  <r>
    <x v="63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9"/>
    <n v="6972.66"/>
    <n v="5706.14"/>
    <m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m/>
    <m/>
    <m/>
    <m/>
    <s v="Rubinetteria"/>
  </r>
  <r>
    <x v="63"/>
    <x v="10"/>
    <n v="48.18"/>
    <n v="0"/>
    <m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m/>
    <m/>
    <m/>
    <m/>
    <s v="Rubinetteria"/>
  </r>
  <r>
    <x v="63"/>
    <x v="11"/>
    <n v="13024.059999999998"/>
    <n v="10598.95"/>
    <m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m/>
    <m/>
    <m/>
    <m/>
    <s v="Rubinetteria"/>
  </r>
  <r>
    <x v="6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3"/>
    <n v="11842.18"/>
    <n v="17236.2"/>
    <m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m/>
    <m/>
    <m/>
    <m/>
    <s v="Rubinetteria"/>
  </r>
  <r>
    <x v="6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5"/>
    <n v="5918.39"/>
    <n v="2000.82"/>
    <m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m/>
    <m/>
    <m/>
    <m/>
    <s v="Rubinetteria"/>
  </r>
  <r>
    <x v="63"/>
    <x v="16"/>
    <n v="154375.18"/>
    <n v="124721.74"/>
    <m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m/>
    <m/>
    <m/>
    <m/>
    <s v="Rubinetteria"/>
  </r>
  <r>
    <x v="6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63"/>
    <x v="20"/>
    <n v="69603.83"/>
    <n v="81130.69"/>
    <m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m/>
    <m/>
    <m/>
    <m/>
    <s v="Rubinetteria"/>
  </r>
  <r>
    <x v="63"/>
    <x v="21"/>
    <n v="23513.32"/>
    <n v="23363.3"/>
    <m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m/>
    <m/>
    <m/>
    <m/>
    <s v="Rubinetteria"/>
  </r>
  <r>
    <x v="64"/>
    <x v="0"/>
    <n v="7427.2"/>
    <n v="9042.9"/>
    <m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m/>
    <m/>
    <m/>
    <m/>
    <s v="Componenti per impianti"/>
  </r>
  <r>
    <x v="6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2"/>
    <n v="297.44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m/>
    <m/>
    <m/>
    <m/>
    <s v="Componenti per impianti"/>
  </r>
  <r>
    <x v="6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4"/>
    <n v="7201.59"/>
    <n v="4406.71"/>
    <m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m/>
    <m/>
    <m/>
    <m/>
    <s v="Componenti per impianti"/>
  </r>
  <r>
    <x v="64"/>
    <x v="5"/>
    <n v="0"/>
    <n v="1604"/>
    <m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m/>
    <m/>
    <m/>
    <m/>
    <s v="Componenti per impianti"/>
  </r>
  <r>
    <x v="6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7"/>
    <n v="301.24"/>
    <n v="0"/>
    <m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m/>
    <m/>
    <m/>
    <m/>
    <s v="Componenti per impianti"/>
  </r>
  <r>
    <x v="64"/>
    <x v="8"/>
    <n v="887.08"/>
    <n v="1123.69"/>
    <m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m/>
    <m/>
    <m/>
    <m/>
    <s v="Componenti per impianti"/>
  </r>
  <r>
    <x v="6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4"/>
    <n v="1926.91"/>
    <n v="5224.76"/>
    <m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m/>
    <m/>
    <m/>
    <m/>
    <s v="Componenti per impianti"/>
  </r>
  <r>
    <x v="64"/>
    <x v="15"/>
    <n v="461.35"/>
    <n v="834.2"/>
    <m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m/>
    <m/>
    <m/>
    <m/>
    <s v="Componenti per impianti"/>
  </r>
  <r>
    <x v="64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7"/>
    <n v="1381.47"/>
    <n v="5250"/>
    <m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m/>
    <m/>
    <m/>
    <m/>
    <s v="Componenti per impianti"/>
  </r>
  <r>
    <x v="6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4"/>
    <x v="19"/>
    <n v="8969.23"/>
    <n v="7975.32"/>
    <m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m/>
    <m/>
    <m/>
    <m/>
    <s v="Componenti per impianti"/>
  </r>
  <r>
    <x v="64"/>
    <x v="20"/>
    <n v="325.73"/>
    <n v="252.5"/>
    <m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m/>
    <m/>
    <m/>
    <m/>
    <s v="Componenti per impianti"/>
  </r>
  <r>
    <x v="64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8"/>
    <n v="0"/>
    <n v="1246"/>
    <m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istemi sanitari"/>
  </r>
  <r>
    <x v="66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8"/>
    <n v="21143.38"/>
    <n v="25541.78"/>
    <m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m/>
    <m/>
    <m/>
    <m/>
    <s v="Tubazioni"/>
  </r>
  <r>
    <x v="66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66"/>
    <x v="21"/>
    <n v="192010.2"/>
    <n v="346399.12"/>
    <m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m/>
    <m/>
    <m/>
    <m/>
    <s v="Tubazioni"/>
  </r>
  <r>
    <x v="67"/>
    <x v="0"/>
    <n v="7630.51"/>
    <n v="4651.55"/>
    <m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m/>
    <m/>
    <m/>
    <m/>
    <s v="Componenti per impianti"/>
  </r>
  <r>
    <x v="67"/>
    <x v="1"/>
    <n v="0"/>
    <n v="1854.11"/>
    <m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m/>
    <m/>
    <m/>
    <m/>
    <s v="Componenti per impianti"/>
  </r>
  <r>
    <x v="67"/>
    <x v="2"/>
    <n v="43229.7"/>
    <n v="53674.58"/>
    <m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m/>
    <m/>
    <m/>
    <m/>
    <s v="Componenti per impianti"/>
  </r>
  <r>
    <x v="67"/>
    <x v="3"/>
    <n v="0"/>
    <n v="1171.49"/>
    <m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4"/>
    <n v="6499.98"/>
    <n v="11408.63"/>
    <m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m/>
    <m/>
    <m/>
    <m/>
    <s v="Componenti per impianti"/>
  </r>
  <r>
    <x v="67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6"/>
    <n v="2330.64"/>
    <n v="2363.25"/>
    <m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m/>
    <m/>
    <m/>
    <m/>
    <s v="Componenti per impianti"/>
  </r>
  <r>
    <x v="67"/>
    <x v="7"/>
    <n v="3872.07"/>
    <n v="5836.02"/>
    <m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m/>
    <m/>
    <m/>
    <m/>
    <s v="Componenti per impianti"/>
  </r>
  <r>
    <x v="67"/>
    <x v="8"/>
    <n v="11932.06"/>
    <n v="11477.33"/>
    <m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m/>
    <m/>
    <m/>
    <m/>
    <s v="Componenti per impianti"/>
  </r>
  <r>
    <x v="67"/>
    <x v="9"/>
    <n v="1361.16"/>
    <n v="2445.35"/>
    <m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m/>
    <m/>
    <m/>
    <m/>
    <s v="Componenti per impianti"/>
  </r>
  <r>
    <x v="67"/>
    <x v="10"/>
    <n v="3819.74"/>
    <n v="4139.34"/>
    <m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m/>
    <m/>
    <m/>
    <m/>
    <s v="Componenti per impianti"/>
  </r>
  <r>
    <x v="67"/>
    <x v="11"/>
    <n v="7845.76"/>
    <n v="13324.65"/>
    <m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m/>
    <m/>
    <m/>
    <m/>
    <s v="Componenti per impianti"/>
  </r>
  <r>
    <x v="67"/>
    <x v="12"/>
    <n v="8477.94"/>
    <n v="8374.11"/>
    <m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m/>
    <m/>
    <m/>
    <m/>
    <s v="Componenti per impianti"/>
  </r>
  <r>
    <x v="67"/>
    <x v="13"/>
    <n v="8384.9"/>
    <n v="9197.6"/>
    <m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m/>
    <m/>
    <m/>
    <m/>
    <s v="Componenti per impianti"/>
  </r>
  <r>
    <x v="67"/>
    <x v="14"/>
    <n v="49354.02"/>
    <n v="50841.93"/>
    <m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m/>
    <m/>
    <m/>
    <m/>
    <s v="Componenti per impianti"/>
  </r>
  <r>
    <x v="67"/>
    <x v="15"/>
    <n v="6466.25"/>
    <n v="7633.46"/>
    <m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m/>
    <m/>
    <m/>
    <m/>
    <s v="Componenti per impianti"/>
  </r>
  <r>
    <x v="67"/>
    <x v="16"/>
    <n v="21293.46"/>
    <n v="24933.759999999998"/>
    <m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m/>
    <m/>
    <m/>
    <m/>
    <s v="Componenti per impianti"/>
  </r>
  <r>
    <x v="6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7"/>
    <x v="19"/>
    <n v="17636.990000000002"/>
    <n v="26558.62"/>
    <m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m/>
    <m/>
    <m/>
    <m/>
    <s v="Componenti per impianti"/>
  </r>
  <r>
    <x v="67"/>
    <x v="20"/>
    <n v="15880.61"/>
    <n v="17078.79"/>
    <m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m/>
    <m/>
    <m/>
    <m/>
    <s v="Componenti per impianti"/>
  </r>
  <r>
    <x v="67"/>
    <x v="21"/>
    <n v="15438.96"/>
    <n v="14930.58"/>
    <m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m/>
    <m/>
    <m/>
    <m/>
    <s v="Componenti per impianti"/>
  </r>
  <r>
    <x v="68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"/>
    <n v="0"/>
    <n v="3528.21"/>
    <m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m/>
    <m/>
    <m/>
    <m/>
    <s v="Componenti per impianti"/>
  </r>
  <r>
    <x v="68"/>
    <x v="2"/>
    <n v="3987.83"/>
    <n v="4901.47"/>
    <m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m/>
    <m/>
    <m/>
    <m/>
    <s v="Componenti per impianti"/>
  </r>
  <r>
    <x v="68"/>
    <x v="3"/>
    <n v="14489.02"/>
    <n v="13233.15"/>
    <m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m/>
    <m/>
    <m/>
    <m/>
    <s v="Componenti per impianti"/>
  </r>
  <r>
    <x v="68"/>
    <x v="4"/>
    <n v="5115.95"/>
    <n v="7969"/>
    <m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m/>
    <m/>
    <m/>
    <m/>
    <s v="Componenti per impianti"/>
  </r>
  <r>
    <x v="68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7"/>
    <n v="133.77000000000001"/>
    <n v="446.45"/>
    <m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8"/>
    <n v="5143.57"/>
    <n v="5439.04"/>
    <m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m/>
    <m/>
    <m/>
    <m/>
    <s v="Componenti per impianti"/>
  </r>
  <r>
    <x v="68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0"/>
    <n v="38305.94"/>
    <n v="41197.68"/>
    <m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m/>
    <m/>
    <m/>
    <m/>
    <s v="Componenti per impianti"/>
  </r>
  <r>
    <x v="68"/>
    <x v="11"/>
    <n v="4180.93"/>
    <n v="1709.78"/>
    <m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m/>
    <m/>
    <m/>
    <m/>
    <s v="Componenti per impianti"/>
  </r>
  <r>
    <x v="68"/>
    <x v="12"/>
    <n v="2555"/>
    <n v="7924.12"/>
    <m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m/>
    <m/>
    <m/>
    <m/>
    <s v="Componenti per impianti"/>
  </r>
  <r>
    <x v="68"/>
    <x v="13"/>
    <n v="23818.77"/>
    <n v="30795.59"/>
    <m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m/>
    <m/>
    <m/>
    <m/>
    <s v="Componenti per impianti"/>
  </r>
  <r>
    <x v="68"/>
    <x v="14"/>
    <n v="97495.8"/>
    <n v="100904.79"/>
    <m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m/>
    <m/>
    <m/>
    <m/>
    <s v="Componenti per impianti"/>
  </r>
  <r>
    <x v="68"/>
    <x v="15"/>
    <n v="8946.9500000000007"/>
    <n v="25243.21"/>
    <m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m/>
    <m/>
    <m/>
    <m/>
    <s v="Componenti per impianti"/>
  </r>
  <r>
    <x v="68"/>
    <x v="16"/>
    <n v="5455.03"/>
    <n v="9756.26"/>
    <m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m/>
    <m/>
    <m/>
    <m/>
    <s v="Componenti per impianti"/>
  </r>
  <r>
    <x v="68"/>
    <x v="17"/>
    <n v="1609.36"/>
    <n v="1942.57"/>
    <m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m/>
    <m/>
    <m/>
    <m/>
    <s v="Componenti per impianti"/>
  </r>
  <r>
    <x v="68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8"/>
    <x v="19"/>
    <n v="20805.34"/>
    <n v="52912.38"/>
    <m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m/>
    <m/>
    <m/>
    <m/>
    <s v="Componenti per impianti"/>
  </r>
  <r>
    <x v="68"/>
    <x v="20"/>
    <n v="48140.22"/>
    <n v="52969.36"/>
    <m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m/>
    <m/>
    <m/>
    <m/>
    <s v="Componenti per impianti"/>
  </r>
  <r>
    <x v="68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69"/>
    <x v="0"/>
    <n v="1830.897567602562"/>
    <n v="0"/>
    <m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m/>
    <m/>
    <m/>
    <m/>
    <s v="Arredo bagno"/>
  </r>
  <r>
    <x v="69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5"/>
    <n v="5785.7400471973315"/>
    <n v="597"/>
    <m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m/>
    <m/>
    <m/>
    <m/>
    <s v="Arredo bagno"/>
  </r>
  <r>
    <x v="69"/>
    <x v="6"/>
    <n v="13017.698994583088"/>
    <n v="5468"/>
    <m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m/>
    <m/>
    <m/>
    <m/>
    <s v="Arredo bagno"/>
  </r>
  <r>
    <x v="69"/>
    <x v="7"/>
    <n v="12605.35804097288"/>
    <n v="4661"/>
    <m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m/>
    <m/>
    <m/>
    <m/>
    <s v="Arredo bagno"/>
  </r>
  <r>
    <x v="6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9"/>
    <n v="1628.6170997937804"/>
    <n v="179"/>
    <m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m/>
    <m/>
    <m/>
    <m/>
    <s v="Arredo bagno"/>
  </r>
  <r>
    <x v="6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1"/>
    <n v="610.29918920085402"/>
    <n v="0"/>
    <m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m/>
    <m/>
    <m/>
    <m/>
    <s v="Arredo bagno"/>
  </r>
  <r>
    <x v="69"/>
    <x v="12"/>
    <n v="3100.7693932910247"/>
    <n v="0"/>
    <m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m/>
    <m/>
    <m/>
    <m/>
    <s v="Arredo bagno"/>
  </r>
  <r>
    <x v="69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7"/>
    <n v="0"/>
    <n v="1803"/>
    <m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m/>
    <m/>
    <m/>
    <m/>
    <s v="Arredo bagno"/>
  </r>
  <r>
    <x v="6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69"/>
    <x v="20"/>
    <n v="29426.621387515966"/>
    <n v="18794"/>
    <m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m/>
    <m/>
    <m/>
    <m/>
    <s v="Arredo bagno"/>
  </r>
  <r>
    <x v="69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rredo bagno"/>
  </r>
  <r>
    <x v="70"/>
    <x v="0"/>
    <n v="2224.2206994529706"/>
    <n v="15532"/>
    <m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m/>
    <m/>
    <m/>
    <m/>
    <s v="Docce e Vasche"/>
  </r>
  <r>
    <x v="7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2"/>
    <n v="0"/>
    <n v="24174"/>
    <m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m/>
    <m/>
    <m/>
    <m/>
    <s v="Docce e Vasche"/>
  </r>
  <r>
    <x v="7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4"/>
    <n v="1913.0199797471528"/>
    <n v="-780"/>
    <m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m/>
    <m/>
    <m/>
    <m/>
    <s v="Docce e Vasche"/>
  </r>
  <r>
    <x v="70"/>
    <x v="5"/>
    <n v="5761.5355467757672"/>
    <n v="1728"/>
    <m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m/>
    <m/>
    <m/>
    <m/>
    <s v="Docce e Vasche"/>
  </r>
  <r>
    <x v="70"/>
    <x v="6"/>
    <n v="3137.9405903669972"/>
    <n v="6604"/>
    <m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m/>
    <m/>
    <m/>
    <m/>
    <s v="Docce e Vasche"/>
  </r>
  <r>
    <x v="70"/>
    <x v="7"/>
    <n v="6542.9951318148214"/>
    <n v="4963"/>
    <m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m/>
    <m/>
    <m/>
    <m/>
    <s v="Docce e Vasche"/>
  </r>
  <r>
    <x v="7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9"/>
    <n v="8801.793689012884"/>
    <n v="15053"/>
    <m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m/>
    <m/>
    <m/>
    <m/>
    <s v="Docce e Vasche"/>
  </r>
  <r>
    <x v="7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6"/>
    <n v="8169.0188922777197"/>
    <n v="0"/>
    <m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m/>
    <m/>
    <m/>
    <m/>
    <s v="Docce e Vasche"/>
  </r>
  <r>
    <x v="7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0"/>
    <x v="20"/>
    <n v="530.77011638714498"/>
    <n v="4200"/>
    <m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m/>
    <m/>
    <m/>
    <m/>
    <s v="Docce e Vasche"/>
  </r>
  <r>
    <x v="7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1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2"/>
    <n v="513"/>
    <n v="2138"/>
    <m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m/>
    <m/>
    <m/>
    <m/>
    <s v="Attrezzature"/>
  </r>
  <r>
    <x v="71"/>
    <x v="3"/>
    <n v="673"/>
    <n v="1726"/>
    <m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m/>
    <m/>
    <m/>
    <m/>
    <s v="Attrezzature"/>
  </r>
  <r>
    <x v="71"/>
    <x v="4"/>
    <n v="3824"/>
    <n v="4221"/>
    <m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m/>
    <m/>
    <m/>
    <m/>
    <s v="Attrezzature"/>
  </r>
  <r>
    <x v="71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8"/>
    <n v="2363"/>
    <n v="3109"/>
    <m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m/>
    <m/>
    <m/>
    <m/>
    <s v="Attrezzature"/>
  </r>
  <r>
    <x v="71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1"/>
    <n v="0.01"/>
    <n v="43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m/>
    <m/>
    <m/>
    <m/>
    <s v="Attrezzature"/>
  </r>
  <r>
    <x v="71"/>
    <x v="12"/>
    <n v="398"/>
    <n v="434"/>
    <m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m/>
    <m/>
    <m/>
    <m/>
    <s v="Attrezzature"/>
  </r>
  <r>
    <x v="71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4"/>
    <n v="5918"/>
    <n v="11119"/>
    <m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m/>
    <m/>
    <m/>
    <m/>
    <s v="Attrezzature"/>
  </r>
  <r>
    <x v="71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6"/>
    <n v="18398"/>
    <n v="13606"/>
    <m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m/>
    <m/>
    <m/>
    <m/>
    <s v="Attrezzature"/>
  </r>
  <r>
    <x v="71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ttrezzature"/>
  </r>
  <r>
    <x v="71"/>
    <x v="18"/>
    <n v="892"/>
    <n v="2733"/>
    <m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m/>
    <m/>
    <m/>
    <m/>
    <s v="Attrezzature"/>
  </r>
  <r>
    <x v="71"/>
    <x v="19"/>
    <n v="23378"/>
    <n v="30443"/>
    <m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m/>
    <m/>
    <m/>
    <m/>
    <s v="Attrezzature"/>
  </r>
  <r>
    <x v="71"/>
    <x v="20"/>
    <n v="2285"/>
    <n v="4974"/>
    <m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m/>
    <m/>
    <m/>
    <m/>
    <s v="Attrezzature"/>
  </r>
  <r>
    <x v="71"/>
    <x v="21"/>
    <n v="21007"/>
    <n v="28413"/>
    <m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m/>
    <m/>
    <m/>
    <m/>
    <s v="Attrezzature"/>
  </r>
  <r>
    <x v="7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2"/>
    <n v="20145.7"/>
    <n v="21240.53"/>
    <m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m/>
    <m/>
    <m/>
    <m/>
    <s v="Rubinetteria"/>
  </r>
  <r>
    <x v="72"/>
    <x v="3"/>
    <n v="3560.52"/>
    <n v="2651.64"/>
    <m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m/>
    <m/>
    <m/>
    <m/>
    <s v="Rubinetteria"/>
  </r>
  <r>
    <x v="72"/>
    <x v="4"/>
    <n v="11245.27"/>
    <n v="8436.34"/>
    <m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m/>
    <m/>
    <m/>
    <m/>
    <s v="Rubinetteria"/>
  </r>
  <r>
    <x v="72"/>
    <x v="5"/>
    <n v="459.68"/>
    <n v="762.17"/>
    <m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m/>
    <m/>
    <m/>
    <m/>
    <s v="Rubinetteria"/>
  </r>
  <r>
    <x v="7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8"/>
    <n v="1393.04"/>
    <n v="1314.55"/>
    <m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m/>
    <m/>
    <m/>
    <m/>
    <s v="Rubinetteria"/>
  </r>
  <r>
    <x v="72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2"/>
    <x v="10"/>
    <n v="5121.33"/>
    <n v="1301.55"/>
    <m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m/>
    <m/>
    <m/>
    <m/>
    <s v="Rubinetteria"/>
  </r>
  <r>
    <x v="72"/>
    <x v="11"/>
    <n v="1486.12"/>
    <n v="3018"/>
    <m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m/>
    <m/>
    <m/>
    <m/>
    <s v="Rubinetteria"/>
  </r>
  <r>
    <x v="72"/>
    <x v="12"/>
    <n v="3062.01"/>
    <n v="3039.01"/>
    <m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m/>
    <m/>
    <m/>
    <m/>
    <s v="Rubinetteria"/>
  </r>
  <r>
    <x v="72"/>
    <x v="13"/>
    <n v="999.77"/>
    <n v="317.58999999999997"/>
    <m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m/>
    <m/>
    <m/>
    <m/>
    <s v="Rubinetteria"/>
  </r>
  <r>
    <x v="72"/>
    <x v="14"/>
    <n v="6307.94"/>
    <n v="5712.97"/>
    <m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m/>
    <m/>
    <m/>
    <m/>
    <s v="Rubinetteria"/>
  </r>
  <r>
    <x v="72"/>
    <x v="15"/>
    <n v="2439.4699999999998"/>
    <n v="1300.95"/>
    <m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m/>
    <m/>
    <m/>
    <m/>
    <s v="Rubinetteria"/>
  </r>
  <r>
    <x v="72"/>
    <x v="16"/>
    <n v="8544.0499999999993"/>
    <n v="9693.74"/>
    <m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m/>
    <m/>
    <m/>
    <m/>
    <s v="Rubinetteria"/>
  </r>
  <r>
    <x v="72"/>
    <x v="17"/>
    <n v="9551.4699999999993"/>
    <n v="9649.34"/>
    <m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m/>
    <m/>
    <m/>
    <m/>
    <s v="Rubinetteria"/>
  </r>
  <r>
    <x v="72"/>
    <x v="18"/>
    <n v="4921.76"/>
    <n v="6771.82"/>
    <m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m/>
    <m/>
    <m/>
    <m/>
    <s v="Rubinetteria"/>
  </r>
  <r>
    <x v="72"/>
    <x v="19"/>
    <n v="9851.35"/>
    <n v="6132.63"/>
    <m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m/>
    <m/>
    <m/>
    <m/>
    <s v="Rubinetteria"/>
  </r>
  <r>
    <x v="72"/>
    <x v="20"/>
    <n v="7447.5"/>
    <n v="3471.98"/>
    <m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m/>
    <m/>
    <m/>
    <m/>
    <s v="Rubinetteria"/>
  </r>
  <r>
    <x v="72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ubinetteria"/>
  </r>
  <r>
    <x v="7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"/>
    <n v="0"/>
    <n v="4899.8900000000003"/>
    <m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m/>
    <m/>
    <m/>
    <m/>
    <s v="Componenti per impianti"/>
  </r>
  <r>
    <x v="7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4"/>
    <n v="197810.64"/>
    <n v="264013"/>
    <m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m/>
    <m/>
    <m/>
    <m/>
    <s v="Componenti per impianti"/>
  </r>
  <r>
    <x v="7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3"/>
    <n v="77610.92"/>
    <n v="82649.510000000009"/>
    <m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m/>
    <m/>
    <m/>
    <m/>
    <s v="Componenti per impianti"/>
  </r>
  <r>
    <x v="7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5"/>
    <n v="16416.79"/>
    <n v="36548.160000000003"/>
    <m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m/>
    <m/>
    <m/>
    <m/>
    <s v="Componenti per impianti"/>
  </r>
  <r>
    <x v="73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73"/>
    <x v="21"/>
    <n v="139779.43"/>
    <n v="228191.19999999998"/>
    <m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m/>
    <m/>
    <m/>
    <m/>
    <s v="Componenti per impianti"/>
  </r>
  <r>
    <x v="74"/>
    <x v="0"/>
    <n v="0"/>
    <n v="0"/>
    <m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m/>
    <m/>
    <m/>
    <m/>
    <s v="Antincendio"/>
  </r>
  <r>
    <x v="74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2"/>
    <n v="800.28"/>
    <n v="0"/>
    <m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m/>
    <m/>
    <m/>
    <m/>
    <s v="Antincendio"/>
  </r>
  <r>
    <x v="74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4"/>
    <n v="21731.74"/>
    <n v="13884.96"/>
    <m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m/>
    <m/>
    <m/>
    <m/>
    <s v="Antincendio"/>
  </r>
  <r>
    <x v="74"/>
    <x v="5"/>
    <n v="160.80000000000001"/>
    <n v="463.12"/>
    <m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7"/>
    <n v="460.56"/>
    <n v="198"/>
    <m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m/>
    <m/>
    <m/>
    <m/>
    <s v="Antincendio"/>
  </r>
  <r>
    <x v="74"/>
    <x v="8"/>
    <n v="256.2"/>
    <n v="1396.66"/>
    <m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m/>
    <m/>
    <m/>
    <m/>
    <s v="Antincendio"/>
  </r>
  <r>
    <x v="74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0"/>
    <n v="794.88"/>
    <n v="0"/>
    <m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1"/>
    <n v="2184.86"/>
    <n v="2383.4299999999998"/>
    <m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m/>
    <m/>
    <m/>
    <m/>
    <s v="Antincendio"/>
  </r>
  <r>
    <x v="74"/>
    <x v="12"/>
    <n v="3141.28"/>
    <n v="2139.5700000000002"/>
    <m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m/>
    <m/>
    <m/>
    <m/>
    <s v="Antincendio"/>
  </r>
  <r>
    <x v="74"/>
    <x v="13"/>
    <n v="366"/>
    <n v="0"/>
    <m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m/>
    <m/>
    <m/>
    <m/>
    <s v="Antincendio"/>
  </r>
  <r>
    <x v="74"/>
    <x v="14"/>
    <n v="5726.6"/>
    <n v="16018.16"/>
    <m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m/>
    <m/>
    <m/>
    <m/>
    <s v="Antincendio"/>
  </r>
  <r>
    <x v="74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6"/>
    <n v="4244.8599999999997"/>
    <n v="9183.75"/>
    <m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m/>
    <m/>
    <m/>
    <m/>
    <s v="Antincendio"/>
  </r>
  <r>
    <x v="74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19"/>
    <n v="1122.8800000000001"/>
    <n v="2351.35"/>
    <m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m/>
    <m/>
    <m/>
    <m/>
    <s v="Antincendio"/>
  </r>
  <r>
    <x v="74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4"/>
    <x v="21"/>
    <n v="2187.7199999999998"/>
    <n v="0"/>
    <m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75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6"/>
    <n v="7859"/>
    <n v="15984.7"/>
    <m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m/>
    <m/>
    <m/>
    <m/>
    <s v="Arredo bagno"/>
  </r>
  <r>
    <x v="75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8"/>
    <n v="4446"/>
    <n v="2923"/>
    <m/>
    <m/>
    <m/>
    <m/>
    <m/>
    <m/>
    <m/>
    <m/>
    <m/>
    <n v="2108"/>
    <n v="1654"/>
    <n v="1025"/>
    <n v="0"/>
    <n v="0"/>
    <n v="0"/>
    <n v="0"/>
    <n v="0"/>
    <n v="1313"/>
    <n v="1269"/>
    <n v="0"/>
    <n v="0"/>
    <m/>
    <m/>
    <m/>
    <m/>
    <s v="Arredo bagno"/>
  </r>
  <r>
    <x v="75"/>
    <x v="9"/>
    <n v="1472.13"/>
    <n v="1797"/>
    <m/>
    <m/>
    <m/>
    <m/>
    <m/>
    <m/>
    <m/>
    <m/>
    <m/>
    <n v="0"/>
    <n v="1797"/>
    <n v="1472.13"/>
    <n v="0"/>
    <n v="0"/>
    <n v="0"/>
    <n v="0"/>
    <n v="0"/>
    <n v="0"/>
    <n v="0"/>
    <n v="0"/>
    <n v="0"/>
    <m/>
    <m/>
    <m/>
    <m/>
    <s v="Arredo bagno"/>
  </r>
  <r>
    <x v="75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3"/>
    <n v="16595"/>
    <n v="37560.400000000001"/>
    <m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m/>
    <m/>
    <m/>
    <m/>
    <s v="Arredo bagno"/>
  </r>
  <r>
    <x v="75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1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5"/>
    <x v="2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Arredo bagno"/>
  </r>
  <r>
    <x v="76"/>
    <x v="0"/>
    <n v="9265.1369827971012"/>
    <n v="20297"/>
    <m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m/>
    <m/>
    <m/>
    <m/>
    <s v="Docce e Vasche"/>
  </r>
  <r>
    <x v="7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5"/>
    <n v="4166.631858283451"/>
    <n v="1804"/>
    <m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m/>
    <m/>
    <m/>
    <m/>
    <s v="Docce e Vasche"/>
  </r>
  <r>
    <x v="76"/>
    <x v="6"/>
    <n v="18108.424101104094"/>
    <n v="25293"/>
    <m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m/>
    <m/>
    <m/>
    <m/>
    <s v="Docce e Vasche"/>
  </r>
  <r>
    <x v="76"/>
    <x v="7"/>
    <n v="8895.1539049246294"/>
    <n v="8474"/>
    <m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m/>
    <m/>
    <m/>
    <m/>
    <s v="Docce e Vasche"/>
  </r>
  <r>
    <x v="76"/>
    <x v="8"/>
    <n v="1441.0322215266624"/>
    <n v="1891"/>
    <m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m/>
    <m/>
    <m/>
    <m/>
    <s v="Docce e Vasche"/>
  </r>
  <r>
    <x v="76"/>
    <x v="9"/>
    <n v="13210.470551511969"/>
    <n v="13150"/>
    <m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m/>
    <m/>
    <m/>
    <m/>
    <s v="Docce e Vasche"/>
  </r>
  <r>
    <x v="7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1"/>
    <n v="1282.8385223428716"/>
    <n v="1032"/>
    <m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m/>
    <m/>
    <m/>
    <m/>
    <s v="Docce e Vasche"/>
  </r>
  <r>
    <x v="76"/>
    <x v="12"/>
    <n v="5189.2720010945141"/>
    <n v="0"/>
    <m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m/>
    <m/>
    <m/>
    <m/>
    <s v="Docce e Vasche"/>
  </r>
  <r>
    <x v="7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6"/>
    <n v="21590.414376034743"/>
    <n v="47986"/>
    <m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m/>
    <m/>
    <m/>
    <m/>
    <s v="Docce e Vasche"/>
  </r>
  <r>
    <x v="7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Docce e Vasche"/>
  </r>
  <r>
    <x v="76"/>
    <x v="20"/>
    <n v="40021.277000611808"/>
    <n v="59595"/>
    <m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m/>
    <m/>
    <m/>
    <m/>
    <s v="Docce e Vasche"/>
  </r>
  <r>
    <x v="76"/>
    <x v="21"/>
    <n v="9462.2307719441196"/>
    <n v="8639"/>
    <m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m/>
    <m/>
    <m/>
    <m/>
    <s v="Docce e Vasche"/>
  </r>
  <r>
    <x v="77"/>
    <x v="0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2"/>
    <n v="24292.94"/>
    <n v="23894.01"/>
    <m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m/>
    <m/>
    <m/>
    <m/>
    <s v="Sistemi idronici"/>
  </r>
  <r>
    <x v="77"/>
    <x v="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4"/>
    <n v="71006.210000000006"/>
    <n v="72424.3"/>
    <m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m/>
    <m/>
    <m/>
    <m/>
    <s v="Sistemi idronici"/>
  </r>
  <r>
    <x v="77"/>
    <x v="5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7"/>
    <n v="2012.29"/>
    <n v="17856.8"/>
    <m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m/>
    <m/>
    <m/>
    <m/>
    <s v="Sistemi idronici"/>
  </r>
  <r>
    <x v="77"/>
    <x v="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9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0"/>
    <n v="5871.74"/>
    <n v="13292.59"/>
    <m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m/>
    <m/>
    <m/>
    <m/>
    <s v="Sistemi idronici"/>
  </r>
  <r>
    <x v="77"/>
    <x v="11"/>
    <n v="0"/>
    <n v="359.27"/>
    <m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m/>
    <m/>
    <m/>
    <m/>
    <s v="Sistemi idronici"/>
  </r>
  <r>
    <x v="77"/>
    <x v="12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3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4"/>
    <n v="16644.04"/>
    <n v="29461.05"/>
    <m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m/>
    <m/>
    <m/>
    <m/>
    <s v="Sistemi idronici"/>
  </r>
  <r>
    <x v="77"/>
    <x v="15"/>
    <n v="7064.57"/>
    <n v="6235.6"/>
    <m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m/>
    <m/>
    <m/>
    <m/>
    <s v="Sistemi idronici"/>
  </r>
  <r>
    <x v="77"/>
    <x v="16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7"/>
    <n v="49977.66"/>
    <n v="34248.1"/>
    <m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m/>
    <m/>
    <m/>
    <m/>
    <s v="Sistemi idronici"/>
  </r>
  <r>
    <x v="77"/>
    <x v="18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m/>
    <m/>
    <m/>
    <m/>
    <s v="Sistemi idronici"/>
  </r>
  <r>
    <x v="77"/>
    <x v="19"/>
    <n v="14972.27"/>
    <n v="68748.45"/>
    <m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m/>
    <m/>
    <m/>
    <m/>
    <s v="Sistemi idronici"/>
  </r>
  <r>
    <x v="77"/>
    <x v="20"/>
    <n v="29003.58"/>
    <n v="55345.74"/>
    <m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m/>
    <m/>
    <m/>
    <m/>
    <s v="Sistemi idronici"/>
  </r>
  <r>
    <x v="77"/>
    <x v="21"/>
    <n v="0"/>
    <n v="0"/>
    <m/>
    <m/>
    <m/>
    <m/>
    <m/>
    <m/>
    <m/>
    <n v="0"/>
    <n v="0"/>
    <n v="0"/>
    <n v="0"/>
    <n v="0"/>
    <n v="0"/>
    <n v="0"/>
    <n v="0"/>
    <n v="0"/>
    <n v="0"/>
    <n v="0"/>
    <n v="0"/>
    <n v="0"/>
    <m/>
    <m/>
    <m/>
    <m/>
    <m/>
    <s v="Sistemi idronici"/>
  </r>
  <r>
    <x v="78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4"/>
    <n v="3452.2000000000003"/>
    <n v="26707.96"/>
    <m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m/>
    <m/>
    <m/>
    <m/>
    <s v="Elettropompe"/>
  </r>
  <r>
    <x v="78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1"/>
    <n v="6971.71"/>
    <n v="11308.56"/>
    <m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m/>
    <m/>
    <m/>
    <m/>
    <s v="Elettropompe"/>
  </r>
  <r>
    <x v="78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3"/>
    <n v="352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m/>
    <m/>
    <m/>
    <m/>
    <s v="Elettropompe"/>
  </r>
  <r>
    <x v="78"/>
    <x v="14"/>
    <n v="38055.33"/>
    <n v="45179.68"/>
    <m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m/>
    <m/>
    <m/>
    <m/>
    <s v="Elettropompe"/>
  </r>
  <r>
    <x v="78"/>
    <x v="15"/>
    <n v="320.39999999999998"/>
    <n v="998"/>
    <m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m/>
    <m/>
    <m/>
    <m/>
    <s v="Elettropompe"/>
  </r>
  <r>
    <x v="78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7"/>
    <n v="5236.7299999999996"/>
    <n v="0"/>
    <m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8"/>
    <x v="20"/>
    <n v="2194.8000000000002"/>
    <n v="783"/>
    <m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m/>
    <m/>
    <m/>
    <m/>
    <s v="Elettropompe"/>
  </r>
  <r>
    <x v="78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Elettropompe"/>
  </r>
  <r>
    <x v="79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"/>
    <n v="1389.15"/>
    <n v="3379.7"/>
    <m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m/>
    <m/>
    <m/>
    <m/>
    <s v="Rame"/>
  </r>
  <r>
    <x v="79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3"/>
    <n v="0"/>
    <n v="22463.88"/>
    <m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m/>
    <m/>
    <m/>
    <m/>
    <s v="Rame"/>
  </r>
  <r>
    <x v="79"/>
    <x v="4"/>
    <n v="0"/>
    <n v="9217.99"/>
    <m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m/>
    <m/>
    <m/>
    <m/>
    <s v="Rame"/>
  </r>
  <r>
    <x v="79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3"/>
    <n v="0"/>
    <n v="5692.57"/>
    <m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m/>
    <m/>
    <m/>
    <m/>
    <s v="Rame"/>
  </r>
  <r>
    <x v="79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5"/>
    <n v="0"/>
    <n v="41343.65"/>
    <m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m/>
    <m/>
    <m/>
    <m/>
    <s v="Rame"/>
  </r>
  <r>
    <x v="79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19"/>
    <n v="0"/>
    <n v="57454.68"/>
    <m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m/>
    <m/>
    <m/>
    <m/>
    <s v="Rame"/>
  </r>
  <r>
    <x v="79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79"/>
    <x v="21"/>
    <n v="0"/>
    <n v="187591.63"/>
    <m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m/>
    <m/>
    <m/>
    <m/>
    <s v="Rame"/>
  </r>
  <r>
    <x v="8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1"/>
    <n v="12097.46"/>
    <n v="46846.55"/>
    <m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m/>
    <m/>
    <m/>
    <m/>
    <s v="Rame"/>
  </r>
  <r>
    <x v="80"/>
    <x v="12"/>
    <n v="56974.42"/>
    <n v="93093.83"/>
    <m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m/>
    <m/>
    <m/>
    <m/>
    <s v="Rame"/>
  </r>
  <r>
    <x v="80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4"/>
    <n v="299459.40000000002"/>
    <n v="292949.5"/>
    <m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m/>
    <m/>
    <m/>
    <m/>
    <s v="Rame"/>
  </r>
  <r>
    <x v="8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0"/>
    <x v="20"/>
    <n v="0"/>
    <n v="45340.07"/>
    <m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m/>
    <m/>
    <m/>
    <m/>
    <s v="Rame"/>
  </r>
  <r>
    <x v="80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me"/>
  </r>
  <r>
    <x v="81"/>
    <x v="0"/>
    <n v="1227.8699999999999"/>
    <n v="625.28"/>
    <m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m/>
    <m/>
    <m/>
    <m/>
    <s v="Galleggianti"/>
  </r>
  <r>
    <x v="8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2"/>
    <n v="956"/>
    <n v="0"/>
    <m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3"/>
    <n v="0"/>
    <n v="1348.06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m/>
    <m/>
    <m/>
    <m/>
    <s v="Galleggianti"/>
  </r>
  <r>
    <x v="8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6"/>
    <n v="1190.82"/>
    <n v="0"/>
    <m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m/>
    <m/>
    <m/>
    <m/>
    <s v="Galleggianti"/>
  </r>
  <r>
    <x v="81"/>
    <x v="7"/>
    <n v="602.35"/>
    <n v="0"/>
    <m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m/>
    <m/>
    <m/>
    <m/>
    <s v="Galleggianti"/>
  </r>
  <r>
    <x v="8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5"/>
    <n v="630.82000000000005"/>
    <n v="0"/>
    <m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m/>
    <m/>
    <m/>
    <m/>
    <s v="Galleggianti"/>
  </r>
  <r>
    <x v="81"/>
    <x v="16"/>
    <n v="9749.44"/>
    <n v="11294.29"/>
    <m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m/>
    <m/>
    <m/>
    <m/>
    <s v="Galleggianti"/>
  </r>
  <r>
    <x v="8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19"/>
    <n v="2654.38"/>
    <n v="713.93"/>
    <m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m/>
    <m/>
    <m/>
    <m/>
    <s v="Galleggianti"/>
  </r>
  <r>
    <x v="81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1"/>
    <x v="2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Galleggianti"/>
  </r>
  <r>
    <x v="82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2"/>
    <n v="73834.77"/>
    <n v="112919.83"/>
    <m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m/>
    <m/>
    <m/>
    <m/>
    <s v="Raccorderia"/>
  </r>
  <r>
    <x v="82"/>
    <x v="3"/>
    <n v="0"/>
    <n v="4027.37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m/>
    <m/>
    <m/>
    <m/>
    <s v="Raccorderia"/>
  </r>
  <r>
    <x v="82"/>
    <x v="4"/>
    <n v="9393.44"/>
    <n v="13274.8"/>
    <m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m/>
    <m/>
    <m/>
    <m/>
    <s v="Raccorderia"/>
  </r>
  <r>
    <x v="82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8"/>
    <n v="30237.88"/>
    <n v="3525.83"/>
    <m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m/>
    <m/>
    <m/>
    <m/>
    <s v="Raccorderia"/>
  </r>
  <r>
    <x v="82"/>
    <x v="9"/>
    <n v="2842.38"/>
    <n v="8137.66"/>
    <m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m/>
    <m/>
    <m/>
    <m/>
    <s v="Raccorderia"/>
  </r>
  <r>
    <x v="82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1"/>
    <n v="5817.87"/>
    <n v="7280.2"/>
    <m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m/>
    <m/>
    <m/>
    <m/>
    <s v="Raccorderia"/>
  </r>
  <r>
    <x v="82"/>
    <x v="12"/>
    <n v="4832.1099999999997"/>
    <n v="6714.19"/>
    <m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m/>
    <m/>
    <m/>
    <m/>
    <s v="Raccorderia"/>
  </r>
  <r>
    <x v="82"/>
    <x v="13"/>
    <n v="4520.16"/>
    <n v="9152.7900000000009"/>
    <m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m/>
    <m/>
    <m/>
    <m/>
    <s v="Raccorderia"/>
  </r>
  <r>
    <x v="82"/>
    <x v="14"/>
    <n v="160913.5"/>
    <n v="132567.78"/>
    <m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m/>
    <m/>
    <m/>
    <m/>
    <s v="Raccorderia"/>
  </r>
  <r>
    <x v="82"/>
    <x v="15"/>
    <n v="4051.8"/>
    <n v="13207.37"/>
    <m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m/>
    <m/>
    <m/>
    <m/>
    <s v="Raccorderia"/>
  </r>
  <r>
    <x v="82"/>
    <x v="16"/>
    <n v="81661.94"/>
    <n v="93751.61"/>
    <m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m/>
    <m/>
    <m/>
    <m/>
    <s v="Raccorderia"/>
  </r>
  <r>
    <x v="82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2"/>
    <x v="19"/>
    <n v="0"/>
    <n v="5096.43"/>
    <m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m/>
    <m/>
    <m/>
    <m/>
    <s v="Raccorderia"/>
  </r>
  <r>
    <x v="82"/>
    <x v="20"/>
    <n v="33039.46"/>
    <n v="63350.97"/>
    <m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m/>
    <m/>
    <m/>
    <m/>
    <s v="Raccorderia"/>
  </r>
  <r>
    <x v="82"/>
    <x v="21"/>
    <n v="169971.3"/>
    <n v="228317.95"/>
    <m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m/>
    <m/>
    <m/>
    <m/>
    <s v="Raccorderia"/>
  </r>
  <r>
    <x v="83"/>
    <x v="0"/>
    <n v="8738.3499999999985"/>
    <n v="43785.7"/>
    <m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m/>
    <m/>
    <m/>
    <m/>
    <s v="Raccorderia"/>
  </r>
  <r>
    <x v="83"/>
    <x v="1"/>
    <n v="4209.0599999999995"/>
    <n v="6481.9599999999991"/>
    <m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m/>
    <m/>
    <m/>
    <m/>
    <s v="Raccorderia"/>
  </r>
  <r>
    <x v="83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3"/>
    <n v="2618.4700000000012"/>
    <n v="5582.4399999999987"/>
    <m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m/>
    <m/>
    <m/>
    <m/>
    <s v="Raccorderia"/>
  </r>
  <r>
    <x v="83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0"/>
    <n v="121978.93999999999"/>
    <n v="181403.04"/>
    <m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m/>
    <m/>
    <m/>
    <m/>
    <s v="Raccorderia"/>
  </r>
  <r>
    <x v="83"/>
    <x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2"/>
    <n v="0"/>
    <n v="747.23"/>
    <m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3"/>
    <n v="7064.0899999999992"/>
    <n v="6995.8300000000008"/>
    <m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m/>
    <m/>
    <m/>
    <m/>
    <s v="Raccorderia"/>
  </r>
  <r>
    <x v="83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19"/>
    <n v="182.19"/>
    <n v="3214.53"/>
    <m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2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Raccorderia"/>
  </r>
  <r>
    <x v="83"/>
    <x v="21"/>
    <n v="52533.979999999996"/>
    <n v="92521.54"/>
    <m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m/>
    <m/>
    <m/>
    <m/>
    <s v="Raccorderia"/>
  </r>
  <r>
    <x v="8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2"/>
    <n v="893"/>
    <n v="2263.02"/>
    <m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m/>
    <m/>
    <m/>
    <m/>
    <s v="Serbatoi Acqua"/>
  </r>
  <r>
    <x v="84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4"/>
    <n v="0"/>
    <n v="59.77"/>
    <m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8"/>
    <n v="2496.6"/>
    <n v="109.78"/>
    <m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2"/>
    <n v="521.09"/>
    <n v="0"/>
    <m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m/>
    <m/>
    <m/>
    <m/>
    <s v="Serbatoi Acqua"/>
  </r>
  <r>
    <x v="84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4"/>
    <n v="0"/>
    <n v="1178"/>
    <m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6"/>
    <n v="77142.509999999995"/>
    <n v="89540.55"/>
    <m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m/>
    <m/>
    <m/>
    <m/>
    <s v="Serbatoi Acqua"/>
  </r>
  <r>
    <x v="8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19"/>
    <n v="11303.41"/>
    <n v="23795.89"/>
    <m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m/>
    <m/>
    <m/>
    <m/>
    <s v="Serbatoi Acqua"/>
  </r>
  <r>
    <x v="84"/>
    <x v="20"/>
    <n v="0"/>
    <n v="3004.08"/>
    <m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4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Serbatoi Acqua"/>
  </r>
  <r>
    <x v="85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"/>
    <n v="56.99"/>
    <n v="0"/>
    <m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3"/>
    <n v="359.12"/>
    <n v="149.32"/>
    <m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m/>
    <m/>
    <m/>
    <m/>
    <s v="Antincendio"/>
  </r>
  <r>
    <x v="85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8"/>
    <n v="0"/>
    <n v="199.92"/>
    <m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1"/>
    <n v="0"/>
    <n v="1082.68"/>
    <m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m/>
    <m/>
    <m/>
    <m/>
    <s v="Antincendio"/>
  </r>
  <r>
    <x v="85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4"/>
    <n v="3690.32"/>
    <n v="5025.9399999999996"/>
    <m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m/>
    <m/>
    <m/>
    <m/>
    <s v="Antincendio"/>
  </r>
  <r>
    <x v="8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5"/>
    <x v="20"/>
    <n v="4967.7299999999996"/>
    <n v="11101.53"/>
    <m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m/>
    <m/>
    <m/>
    <m/>
    <s v="Antincendio"/>
  </r>
  <r>
    <x v="85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Antincendio"/>
  </r>
  <r>
    <x v="8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6"/>
    <n v="12439"/>
    <n v="4475"/>
    <m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m/>
    <m/>
    <m/>
    <m/>
    <s v="Tubazioni"/>
  </r>
  <r>
    <x v="8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7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"/>
    <n v="19997.86"/>
    <n v="1483.97"/>
    <m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m/>
    <m/>
    <m/>
    <m/>
    <s v="Ferro"/>
  </r>
  <r>
    <x v="87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4"/>
    <n v="0"/>
    <n v="126937.72"/>
    <m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m/>
    <m/>
    <m/>
    <m/>
    <s v="Ferro"/>
  </r>
  <r>
    <x v="87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2"/>
    <n v="11845.05"/>
    <n v="4432.5200000000004"/>
    <m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m/>
    <m/>
    <m/>
    <m/>
    <s v="Ferro"/>
  </r>
  <r>
    <x v="87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4"/>
    <n v="119666.02"/>
    <n v="65619.55"/>
    <m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m/>
    <m/>
    <m/>
    <m/>
    <s v="Ferro"/>
  </r>
  <r>
    <x v="87"/>
    <x v="1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Ferro"/>
  </r>
  <r>
    <x v="87"/>
    <x v="21"/>
    <n v="511218.22"/>
    <n v="583236.96"/>
    <m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m/>
    <m/>
    <m/>
    <m/>
    <s v="Ferro"/>
  </r>
  <r>
    <x v="88"/>
    <x v="0"/>
    <n v="0"/>
    <n v="52"/>
    <m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2"/>
    <n v="0"/>
    <n v="456"/>
    <m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m/>
    <m/>
    <m/>
    <m/>
    <s v="Comunità"/>
  </r>
  <r>
    <x v="88"/>
    <x v="3"/>
    <n v="47"/>
    <n v="0"/>
    <m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4"/>
    <n v="11156"/>
    <n v="11397"/>
    <m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m/>
    <m/>
    <m/>
    <m/>
    <s v="Comunità"/>
  </r>
  <r>
    <x v="88"/>
    <x v="5"/>
    <n v="450"/>
    <n v="12"/>
    <m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m/>
    <m/>
    <m/>
    <m/>
    <s v="Comunità"/>
  </r>
  <r>
    <x v="88"/>
    <x v="6"/>
    <n v="878"/>
    <n v="1422"/>
    <m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m/>
    <m/>
    <m/>
    <m/>
    <s v="Comunità"/>
  </r>
  <r>
    <x v="88"/>
    <x v="7"/>
    <n v="3776"/>
    <n v="2620"/>
    <m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m/>
    <m/>
    <m/>
    <m/>
    <s v="Comunità"/>
  </r>
  <r>
    <x v="88"/>
    <x v="8"/>
    <n v="1129"/>
    <n v="2408"/>
    <m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m/>
    <m/>
    <m/>
    <m/>
    <s v="Comunità"/>
  </r>
  <r>
    <x v="88"/>
    <x v="9"/>
    <n v="1440"/>
    <n v="1090"/>
    <m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m/>
    <m/>
    <m/>
    <m/>
    <s v="Comunità"/>
  </r>
  <r>
    <x v="88"/>
    <x v="10"/>
    <n v="2491"/>
    <n v="2078"/>
    <m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m/>
    <m/>
    <m/>
    <m/>
    <s v="Comunità"/>
  </r>
  <r>
    <x v="88"/>
    <x v="11"/>
    <n v="7734"/>
    <n v="9129"/>
    <m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m/>
    <m/>
    <m/>
    <m/>
    <s v="Comunità"/>
  </r>
  <r>
    <x v="88"/>
    <x v="12"/>
    <n v="5496"/>
    <n v="2015"/>
    <m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m/>
    <m/>
    <m/>
    <m/>
    <s v="Comunità"/>
  </r>
  <r>
    <x v="88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5"/>
    <n v="320"/>
    <n v="221"/>
    <m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m/>
    <m/>
    <m/>
    <m/>
    <s v="Comunità"/>
  </r>
  <r>
    <x v="88"/>
    <x v="16"/>
    <n v="48856"/>
    <n v="51376"/>
    <m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m/>
    <m/>
    <m/>
    <m/>
    <s v="Comunità"/>
  </r>
  <r>
    <x v="88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unità"/>
  </r>
  <r>
    <x v="88"/>
    <x v="20"/>
    <n v="2900"/>
    <n v="3718"/>
    <m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m/>
    <m/>
    <m/>
    <m/>
    <s v="Comunità"/>
  </r>
  <r>
    <x v="88"/>
    <x v="21"/>
    <n v="21524"/>
    <n v="24007"/>
    <m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m/>
    <m/>
    <m/>
    <m/>
    <s v="Comunità"/>
  </r>
  <r>
    <x v="89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2"/>
    <n v="20776.22"/>
    <n v="44716.12"/>
    <m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m/>
    <m/>
    <m/>
    <m/>
    <s v="Tubazioni"/>
  </r>
  <r>
    <x v="89"/>
    <x v="3"/>
    <n v="10596"/>
    <n v="8755.73"/>
    <m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m/>
    <m/>
    <m/>
    <m/>
    <s v="Tubazioni"/>
  </r>
  <r>
    <x v="89"/>
    <x v="4"/>
    <n v="107706.73"/>
    <n v="178193.84"/>
    <m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m/>
    <m/>
    <m/>
    <m/>
    <s v="Tubazioni"/>
  </r>
  <r>
    <x v="89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8"/>
    <n v="7659.94"/>
    <n v="8866.14"/>
    <m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m/>
    <m/>
    <m/>
    <m/>
    <s v="Tubazioni"/>
  </r>
  <r>
    <x v="89"/>
    <x v="9"/>
    <n v="1187.1199999999999"/>
    <n v="11419.12"/>
    <m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m/>
    <m/>
    <m/>
    <m/>
    <s v="Tubazioni"/>
  </r>
  <r>
    <x v="89"/>
    <x v="10"/>
    <n v="32502.959999999999"/>
    <n v="53767.75"/>
    <m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m/>
    <m/>
    <m/>
    <m/>
    <s v="Tubazioni"/>
  </r>
  <r>
    <x v="89"/>
    <x v="11"/>
    <n v="17279.18"/>
    <n v="34327.65"/>
    <m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m/>
    <m/>
    <m/>
    <m/>
    <s v="Tubazioni"/>
  </r>
  <r>
    <x v="89"/>
    <x v="12"/>
    <n v="9553.27"/>
    <n v="25004.74"/>
    <m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m/>
    <m/>
    <m/>
    <m/>
    <s v="Tubazioni"/>
  </r>
  <r>
    <x v="89"/>
    <x v="13"/>
    <n v="4685.4799999999996"/>
    <n v="14720.66"/>
    <m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m/>
    <m/>
    <m/>
    <m/>
    <s v="Tubazioni"/>
  </r>
  <r>
    <x v="89"/>
    <x v="14"/>
    <n v="2248.23"/>
    <n v="444"/>
    <m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m/>
    <m/>
    <m/>
    <m/>
    <s v="Tubazioni"/>
  </r>
  <r>
    <x v="89"/>
    <x v="15"/>
    <n v="6513.19"/>
    <n v="11653.08"/>
    <m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m/>
    <m/>
    <m/>
    <m/>
    <s v="Tubazioni"/>
  </r>
  <r>
    <x v="89"/>
    <x v="16"/>
    <n v="70565.36"/>
    <n v="125724.79"/>
    <m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m/>
    <m/>
    <m/>
    <m/>
    <s v="Tubazioni"/>
  </r>
  <r>
    <x v="89"/>
    <x v="17"/>
    <n v="14735.53"/>
    <n v="0"/>
    <m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m/>
    <m/>
    <m/>
    <m/>
    <s v="Tubazioni"/>
  </r>
  <r>
    <x v="89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89"/>
    <x v="20"/>
    <n v="70567.05"/>
    <n v="114125.79"/>
    <m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m/>
    <m/>
    <m/>
    <m/>
    <s v="Tubazioni"/>
  </r>
  <r>
    <x v="89"/>
    <x v="21"/>
    <n v="8123.95"/>
    <n v="70610.320000000007"/>
    <m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m/>
    <m/>
    <m/>
    <m/>
    <s v="Tubazioni"/>
  </r>
  <r>
    <x v="90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3"/>
    <n v="0"/>
    <n v="5366.74"/>
    <m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m/>
    <m/>
    <m/>
    <m/>
    <s v="Tubazioni"/>
  </r>
  <r>
    <x v="90"/>
    <x v="4"/>
    <n v="2604.19"/>
    <n v="30831.88"/>
    <m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m/>
    <m/>
    <m/>
    <m/>
    <s v="Tubazioni"/>
  </r>
  <r>
    <x v="90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3"/>
    <n v="503.92"/>
    <n v="0"/>
    <m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m/>
    <m/>
    <m/>
    <m/>
    <s v="Tubazioni"/>
  </r>
  <r>
    <x v="90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19"/>
    <n v="88515.31"/>
    <n v="170620.74"/>
    <m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m/>
    <m/>
    <m/>
    <m/>
    <s v="Tubazioni"/>
  </r>
  <r>
    <x v="90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0"/>
    <x v="21"/>
    <n v="594029.18000000005"/>
    <n v="702792.73"/>
    <m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m/>
    <m/>
    <m/>
    <m/>
    <s v="Tubazioni"/>
  </r>
  <r>
    <x v="91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2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3"/>
    <n v="9910.19"/>
    <n v="11043.37"/>
    <m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m/>
    <m/>
    <m/>
    <m/>
    <s v="Componenti per impianti"/>
  </r>
  <r>
    <x v="91"/>
    <x v="4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6"/>
    <n v="2134.37"/>
    <n v="2069.08"/>
    <m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m/>
    <m/>
    <m/>
    <m/>
    <s v="Componenti per impianti"/>
  </r>
  <r>
    <x v="91"/>
    <x v="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9"/>
    <n v="2691.73"/>
    <n v="2837.99"/>
    <m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m/>
    <m/>
    <m/>
    <m/>
    <s v="Componenti per impianti"/>
  </r>
  <r>
    <x v="91"/>
    <x v="10"/>
    <n v="10877.69"/>
    <n v="16472.919999999998"/>
    <m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m/>
    <m/>
    <m/>
    <m/>
    <s v="Componenti per impianti"/>
  </r>
  <r>
    <x v="91"/>
    <x v="11"/>
    <n v="6828.03"/>
    <n v="13319.53"/>
    <m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m/>
    <m/>
    <m/>
    <m/>
    <s v="Componenti per impianti"/>
  </r>
  <r>
    <x v="91"/>
    <x v="12"/>
    <n v="4691"/>
    <n v="6367.29"/>
    <m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m/>
    <m/>
    <m/>
    <m/>
    <s v="Componenti per impianti"/>
  </r>
  <r>
    <x v="91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4"/>
    <n v="33584.43"/>
    <n v="40201.64"/>
    <m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m/>
    <m/>
    <m/>
    <m/>
    <s v="Componenti per impianti"/>
  </r>
  <r>
    <x v="91"/>
    <x v="15"/>
    <n v="3311.36"/>
    <n v="1585.23"/>
    <m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m/>
    <m/>
    <m/>
    <m/>
    <s v="Componenti per impianti"/>
  </r>
  <r>
    <x v="91"/>
    <x v="16"/>
    <n v="40983.61"/>
    <n v="55740.5"/>
    <m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m/>
    <m/>
    <m/>
    <m/>
    <s v="Componenti per impianti"/>
  </r>
  <r>
    <x v="91"/>
    <x v="17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8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19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1"/>
    <x v="20"/>
    <n v="24521.599999999999"/>
    <n v="29245.08"/>
    <m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m/>
    <m/>
    <m/>
    <m/>
    <s v="Componenti per impianti"/>
  </r>
  <r>
    <x v="91"/>
    <x v="21"/>
    <n v="5334.83"/>
    <n v="7570.8"/>
    <m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m/>
    <m/>
    <m/>
    <m/>
    <s v="Componenti per impianti"/>
  </r>
  <r>
    <x v="92"/>
    <x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2"/>
    <n v="275619"/>
    <n v="293746"/>
    <m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m/>
    <m/>
    <m/>
    <m/>
    <s v="Componenti per impianti"/>
  </r>
  <r>
    <x v="92"/>
    <x v="3"/>
    <n v="13340"/>
    <n v="12727"/>
    <m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m/>
    <m/>
    <m/>
    <m/>
    <s v="Componenti per impianti"/>
  </r>
  <r>
    <x v="92"/>
    <x v="4"/>
    <n v="13398"/>
    <n v="15857"/>
    <m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m/>
    <m/>
    <m/>
    <m/>
    <s v="Componenti per impianti"/>
  </r>
  <r>
    <x v="92"/>
    <x v="5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6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7"/>
    <n v="9894"/>
    <n v="18454"/>
    <m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m/>
    <m/>
    <m/>
    <m/>
    <s v="Componenti per impianti"/>
  </r>
  <r>
    <x v="92"/>
    <x v="8"/>
    <n v="45422"/>
    <n v="33084"/>
    <m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m/>
    <m/>
    <m/>
    <m/>
    <s v="Componenti per impianti"/>
  </r>
  <r>
    <x v="92"/>
    <x v="9"/>
    <n v="13056"/>
    <n v="13453"/>
    <m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m/>
    <m/>
    <m/>
    <m/>
    <s v="Componenti per impianti"/>
  </r>
  <r>
    <x v="92"/>
    <x v="10"/>
    <n v="44988"/>
    <n v="49742"/>
    <m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m/>
    <m/>
    <m/>
    <m/>
    <s v="Componenti per impianti"/>
  </r>
  <r>
    <x v="92"/>
    <x v="11"/>
    <n v="20475"/>
    <n v="27095"/>
    <m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m/>
    <m/>
    <m/>
    <m/>
    <s v="Componenti per impianti"/>
  </r>
  <r>
    <x v="92"/>
    <x v="12"/>
    <n v="15712"/>
    <n v="24755"/>
    <m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m/>
    <m/>
    <m/>
    <m/>
    <s v="Componenti per impianti"/>
  </r>
  <r>
    <x v="92"/>
    <x v="13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Componenti per impianti"/>
  </r>
  <r>
    <x v="92"/>
    <x v="14"/>
    <n v="643282"/>
    <n v="804725"/>
    <m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m/>
    <m/>
    <m/>
    <m/>
    <s v="Componenti per impianti"/>
  </r>
  <r>
    <x v="92"/>
    <x v="15"/>
    <n v="1135"/>
    <n v="1379"/>
    <m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m/>
    <m/>
    <m/>
    <m/>
    <s v="Componenti per impianti"/>
  </r>
  <r>
    <x v="92"/>
    <x v="16"/>
    <n v="371346"/>
    <n v="432611"/>
    <m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m/>
    <m/>
    <m/>
    <m/>
    <s v="Componenti per impianti"/>
  </r>
  <r>
    <x v="92"/>
    <x v="17"/>
    <n v="169849"/>
    <n v="171541"/>
    <m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m/>
    <m/>
    <m/>
    <m/>
    <s v="Componenti per impianti"/>
  </r>
  <r>
    <x v="92"/>
    <x v="18"/>
    <n v="95726"/>
    <n v="156393"/>
    <m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m/>
    <m/>
    <m/>
    <m/>
    <s v="Componenti per impianti"/>
  </r>
  <r>
    <x v="92"/>
    <x v="19"/>
    <n v="80651"/>
    <n v="132734"/>
    <m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m/>
    <m/>
    <m/>
    <m/>
    <s v="Componenti per impianti"/>
  </r>
  <r>
    <x v="92"/>
    <x v="20"/>
    <n v="90730"/>
    <n v="164795"/>
    <m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m/>
    <m/>
    <m/>
    <m/>
    <s v="Componenti per impianti"/>
  </r>
  <r>
    <x v="92"/>
    <x v="21"/>
    <n v="12927"/>
    <n v="3644"/>
    <m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m/>
    <m/>
    <m/>
    <m/>
    <s v="Componenti per impianti"/>
  </r>
  <r>
    <x v="93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2"/>
    <n v="6268"/>
    <n v="9453"/>
    <m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m/>
    <m/>
    <m/>
    <m/>
    <s v="Tubazioni"/>
  </r>
  <r>
    <x v="93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4"/>
    <n v="3699"/>
    <n v="0"/>
    <m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m/>
    <m/>
    <m/>
    <m/>
    <s v="Tubazioni"/>
  </r>
  <r>
    <x v="93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8"/>
    <n v="16428"/>
    <n v="8979"/>
    <m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m/>
    <m/>
    <m/>
    <m/>
    <s v="Tubazioni"/>
  </r>
  <r>
    <x v="93"/>
    <x v="9"/>
    <n v="4.0000000000000044"/>
    <n v="2927"/>
    <m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m/>
    <m/>
    <m/>
    <m/>
    <s v="Tubazioni"/>
  </r>
  <r>
    <x v="93"/>
    <x v="10"/>
    <n v="11276"/>
    <n v="11214"/>
    <m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m/>
    <m/>
    <m/>
    <m/>
    <s v="Tubazioni"/>
  </r>
  <r>
    <x v="93"/>
    <x v="1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2"/>
    <n v="18"/>
    <n v="0"/>
    <m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m/>
    <m/>
    <m/>
    <m/>
    <s v="Tubazioni"/>
  </r>
  <r>
    <x v="93"/>
    <x v="1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4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6"/>
    <n v="36575"/>
    <n v="45551"/>
    <m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m/>
    <m/>
    <m/>
    <m/>
    <s v="Tubazioni"/>
  </r>
  <r>
    <x v="93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3"/>
    <x v="20"/>
    <n v="454"/>
    <n v="0"/>
    <m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m/>
    <m/>
    <m/>
    <m/>
    <s v="Tubazioni"/>
  </r>
  <r>
    <x v="93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Tubazioni"/>
  </r>
  <r>
    <x v="94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2"/>
    <n v="93738.369999999966"/>
    <n v="135421.76000000001"/>
    <m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m/>
    <m/>
    <m/>
    <m/>
    <s v="Valvole"/>
  </r>
  <r>
    <x v="94"/>
    <x v="3"/>
    <n v="27969.71"/>
    <n v="28995.39"/>
    <m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m/>
    <m/>
    <m/>
    <m/>
    <s v="Valvole"/>
  </r>
  <r>
    <x v="94"/>
    <x v="4"/>
    <n v="71819.899999999994"/>
    <n v="31403.190000000002"/>
    <m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m/>
    <m/>
    <m/>
    <m/>
    <s v="Valvole"/>
  </r>
  <r>
    <x v="94"/>
    <x v="5"/>
    <n v="2224.0500000000002"/>
    <n v="2000.26"/>
    <m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m/>
    <m/>
    <m/>
    <m/>
    <s v="Valvole"/>
  </r>
  <r>
    <x v="94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7"/>
    <n v="9793.4"/>
    <n v="10217.84"/>
    <m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m/>
    <m/>
    <m/>
    <m/>
    <s v="Valvole"/>
  </r>
  <r>
    <x v="94"/>
    <x v="8"/>
    <n v="1711.1999999999998"/>
    <n v="1886.9799999999998"/>
    <m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m/>
    <m/>
    <m/>
    <m/>
    <s v="Valvole"/>
  </r>
  <r>
    <x v="94"/>
    <x v="9"/>
    <n v="7625.14"/>
    <n v="15832.58"/>
    <m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m/>
    <m/>
    <m/>
    <m/>
    <s v="Valvole"/>
  </r>
  <r>
    <x v="94"/>
    <x v="10"/>
    <n v="20984.579999999998"/>
    <n v="28548.240000000013"/>
    <m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m/>
    <m/>
    <m/>
    <m/>
    <s v="Valvole"/>
  </r>
  <r>
    <x v="94"/>
    <x v="11"/>
    <n v="5360.12"/>
    <n v="5709.1500000000005"/>
    <m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m/>
    <m/>
    <m/>
    <m/>
    <s v="Valvole"/>
  </r>
  <r>
    <x v="94"/>
    <x v="12"/>
    <n v="3511.49"/>
    <n v="8007.21"/>
    <m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m/>
    <m/>
    <m/>
    <m/>
    <s v="Valvole"/>
  </r>
  <r>
    <x v="94"/>
    <x v="13"/>
    <n v="14229.24"/>
    <n v="12941.650000000001"/>
    <m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m/>
    <m/>
    <m/>
    <m/>
    <s v="Valvole"/>
  </r>
  <r>
    <x v="94"/>
    <x v="14"/>
    <n v="121831.17"/>
    <n v="132710.21999999997"/>
    <m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m/>
    <m/>
    <m/>
    <m/>
    <s v="Valvole"/>
  </r>
  <r>
    <x v="94"/>
    <x v="15"/>
    <n v="1769.6700000000003"/>
    <n v="41116.019999999997"/>
    <m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m/>
    <m/>
    <m/>
    <m/>
    <s v="Valvole"/>
  </r>
  <r>
    <x v="94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lvole"/>
  </r>
  <r>
    <x v="94"/>
    <x v="20"/>
    <n v="99435.790000000008"/>
    <n v="125033.15000000001"/>
    <m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m/>
    <m/>
    <m/>
    <m/>
    <s v="Valvole"/>
  </r>
  <r>
    <x v="94"/>
    <x v="21"/>
    <n v="35148.65"/>
    <n v="33297.749999999993"/>
    <m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m/>
    <m/>
    <m/>
    <m/>
    <s v="Valvole"/>
  </r>
  <r>
    <x v="95"/>
    <x v="0"/>
    <n v="305.99"/>
    <n v="0"/>
    <m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m/>
    <m/>
    <m/>
    <m/>
    <s v="Vasi ad espansione"/>
  </r>
  <r>
    <x v="95"/>
    <x v="1"/>
    <n v="624.56000000000006"/>
    <n v="1285.27"/>
    <m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m/>
    <m/>
    <m/>
    <m/>
    <s v="Vasi ad espansione"/>
  </r>
  <r>
    <x v="95"/>
    <x v="2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4"/>
    <n v="2387.8100000000004"/>
    <n v="3813.24"/>
    <m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m/>
    <m/>
    <m/>
    <m/>
    <s v="Vasi ad espansione"/>
  </r>
  <r>
    <x v="95"/>
    <x v="5"/>
    <n v="188.05999999999997"/>
    <n v="0"/>
    <m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7"/>
    <n v="1455.58"/>
    <n v="489.5"/>
    <m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m/>
    <m/>
    <m/>
    <m/>
    <s v="Vasi ad espansione"/>
  </r>
  <r>
    <x v="95"/>
    <x v="8"/>
    <n v="9919.6700000000019"/>
    <n v="7532.91"/>
    <m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m/>
    <m/>
    <m/>
    <m/>
    <s v="Vasi ad espansione"/>
  </r>
  <r>
    <x v="95"/>
    <x v="9"/>
    <n v="2192.7400000000002"/>
    <n v="1423.6000000000001"/>
    <m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m/>
    <m/>
    <m/>
    <m/>
    <s v="Vasi ad espansione"/>
  </r>
  <r>
    <x v="95"/>
    <x v="10"/>
    <n v="6074.89"/>
    <n v="7548.5699999999988"/>
    <m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m/>
    <m/>
    <m/>
    <m/>
    <s v="Vasi ad espansione"/>
  </r>
  <r>
    <x v="95"/>
    <x v="11"/>
    <n v="3931.68"/>
    <n v="5797.4800000000005"/>
    <m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m/>
    <m/>
    <m/>
    <m/>
    <s v="Vasi ad espansione"/>
  </r>
  <r>
    <x v="95"/>
    <x v="12"/>
    <n v="1765.29"/>
    <n v="2701.78"/>
    <m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m/>
    <m/>
    <m/>
    <m/>
    <s v="Vasi ad espansione"/>
  </r>
  <r>
    <x v="95"/>
    <x v="13"/>
    <n v="2266.1699999999996"/>
    <n v="3232.1599999999994"/>
    <m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m/>
    <m/>
    <m/>
    <m/>
    <s v="Vasi ad espansione"/>
  </r>
  <r>
    <x v="95"/>
    <x v="14"/>
    <n v="24711.049999999996"/>
    <n v="25580.309999999998"/>
    <m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m/>
    <m/>
    <m/>
    <m/>
    <s v="Vasi ad espansione"/>
  </r>
  <r>
    <x v="95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6"/>
    <n v="14599.76"/>
    <n v="17231.479999999996"/>
    <m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m/>
    <m/>
    <m/>
    <m/>
    <s v="Vasi ad espansione"/>
  </r>
  <r>
    <x v="95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asi ad espansione"/>
  </r>
  <r>
    <x v="95"/>
    <x v="20"/>
    <n v="6829.46"/>
    <n v="8832.2799999999988"/>
    <m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m/>
    <m/>
    <m/>
    <m/>
    <s v="Vasi ad espansione"/>
  </r>
  <r>
    <x v="95"/>
    <x v="21"/>
    <n v="12971.789999999997"/>
    <n v="15755.659999999998"/>
    <m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m/>
    <m/>
    <m/>
    <m/>
    <s v="Vasi ad espansione"/>
  </r>
  <r>
    <x v="96"/>
    <x v="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"/>
    <n v="1995.44"/>
    <n v="0"/>
    <m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m/>
    <m/>
    <m/>
    <m/>
    <s v="Ventilazione"/>
  </r>
  <r>
    <x v="96"/>
    <x v="2"/>
    <n v="1995.44"/>
    <n v="0"/>
    <m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m/>
    <m/>
    <m/>
    <m/>
    <s v="Ventilazione"/>
  </r>
  <r>
    <x v="96"/>
    <x v="3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4"/>
    <n v="34773.450000000004"/>
    <n v="25259.250000000004"/>
    <m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m/>
    <m/>
    <m/>
    <m/>
    <s v="Ventilazione"/>
  </r>
  <r>
    <x v="96"/>
    <x v="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9"/>
    <n v="4997.71"/>
    <n v="5585.36"/>
    <m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m/>
    <m/>
    <m/>
    <m/>
    <s v="Ventilazione"/>
  </r>
  <r>
    <x v="96"/>
    <x v="1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1"/>
    <n v="3152.4600000000005"/>
    <n v="1053.1099999999999"/>
    <m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m/>
    <m/>
    <m/>
    <m/>
    <s v="Ventilazione"/>
  </r>
  <r>
    <x v="96"/>
    <x v="12"/>
    <n v="1852.0899999999997"/>
    <n v="0"/>
    <m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m/>
    <m/>
    <m/>
    <m/>
    <s v="Ventilazione"/>
  </r>
  <r>
    <x v="96"/>
    <x v="13"/>
    <n v="705.14"/>
    <n v="535"/>
    <m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m/>
    <m/>
    <m/>
    <m/>
    <s v="Ventilazione"/>
  </r>
  <r>
    <x v="96"/>
    <x v="14"/>
    <n v="10441.670000000002"/>
    <n v="29070.749999999993"/>
    <m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m/>
    <m/>
    <m/>
    <m/>
    <s v="Ventilazione"/>
  </r>
  <r>
    <x v="96"/>
    <x v="15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6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7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8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19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20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6"/>
    <x v="21"/>
    <n v="0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s v="Ventilazione"/>
  </r>
  <r>
    <x v="97"/>
    <x v="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2"/>
    <n v="0"/>
    <n v="294.64"/>
    <m/>
    <m/>
    <m/>
    <m/>
    <m/>
    <m/>
    <m/>
    <m/>
    <m/>
    <n v="0"/>
    <n v="0"/>
    <n v="0"/>
    <n v="294.64"/>
    <n v="0"/>
    <n v="0"/>
    <n v="0"/>
    <n v="0"/>
    <n v="0"/>
    <n v="0"/>
    <n v="0"/>
    <n v="0"/>
    <m/>
    <m/>
    <m/>
    <m/>
    <s v="Elettropompe"/>
  </r>
  <r>
    <x v="97"/>
    <x v="3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4"/>
    <n v="88330.96000000005"/>
    <n v="104250.38999999993"/>
    <m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m/>
    <m/>
    <m/>
    <m/>
    <s v="Elettropompe"/>
  </r>
  <r>
    <x v="97"/>
    <x v="5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7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8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9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1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2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3"/>
    <n v="617.7600000000001"/>
    <n v="0"/>
    <m/>
    <m/>
    <m/>
    <m/>
    <m/>
    <m/>
    <m/>
    <m/>
    <m/>
    <n v="0"/>
    <n v="0"/>
    <n v="617.7600000000001"/>
    <n v="0"/>
    <n v="0"/>
    <n v="0"/>
    <n v="0"/>
    <n v="0"/>
    <n v="0"/>
    <n v="0"/>
    <n v="0"/>
    <n v="0"/>
    <m/>
    <m/>
    <m/>
    <m/>
    <s v="Elettropompe"/>
  </r>
  <r>
    <x v="97"/>
    <x v="14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5"/>
    <n v="12380.229999999998"/>
    <n v="18644.049999999996"/>
    <m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m/>
    <m/>
    <m/>
    <m/>
    <s v="Elettropompe"/>
  </r>
  <r>
    <x v="97"/>
    <x v="16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17"/>
    <n v="7765"/>
    <n v="83506.959999999992"/>
    <m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m/>
    <m/>
    <m/>
    <m/>
    <s v="Elettropompe"/>
  </r>
  <r>
    <x v="97"/>
    <x v="18"/>
    <n v="88178.00999999998"/>
    <n v="12631.2"/>
    <m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m/>
    <m/>
    <m/>
    <m/>
    <s v="Elettropompe"/>
  </r>
  <r>
    <x v="97"/>
    <x v="19"/>
    <n v="45213.35"/>
    <n v="65980.38"/>
    <m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m/>
    <m/>
    <m/>
    <m/>
    <s v="Elettropompe"/>
  </r>
  <r>
    <x v="97"/>
    <x v="20"/>
    <n v="0"/>
    <n v="0"/>
    <m/>
    <m/>
    <m/>
    <m/>
    <m/>
    <m/>
    <m/>
    <m/>
    <m/>
    <n v="0"/>
    <n v="0"/>
    <n v="0"/>
    <n v="0"/>
    <n v="0"/>
    <n v="0"/>
    <n v="0"/>
    <n v="0"/>
    <n v="0"/>
    <n v="0"/>
    <n v="0"/>
    <n v="0"/>
    <m/>
    <m/>
    <m/>
    <m/>
    <s v="Elettropompe"/>
  </r>
  <r>
    <x v="97"/>
    <x v="21"/>
    <n v="110437.37"/>
    <n v="106296.44"/>
    <m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m/>
    <m/>
    <m/>
    <m/>
    <s v="Elettropomp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CA159-E748-4ACC-A234-F62C7042B3D9}" name="Tabella pivot1" cacheId="263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 chartFormat="1">
  <location ref="A5:F105" firstHeaderRow="0" firstDataRow="1" firstDataCol="2"/>
  <pivotFields count="38">
    <pivotField axis="axisRow" compact="0" showAll="0" sortType="descending">
      <items count="101">
        <item sd="0" x="70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m="1" x="98"/>
        <item m="1" x="99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 sortType="ascending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m="1" x="22"/>
        <item t="default"/>
      </items>
    </pivotField>
    <pivotField dataField="1" compact="0" numFmtId="8" showAll="0"/>
    <pivotField dataField="1" compact="0" numFmtId="8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8" showAll="0"/>
    <pivotField compact="0" numFmtId="8" showAll="0"/>
    <pivotField compact="0" numFmtId="8" showAll="0"/>
    <pivotField compact="0" numFmtId="8" showAll="0"/>
    <pivotField compact="0" numFmtId="8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dragToRow="0" dragToCol="0" dragToPage="0" showAll="0" defaultSubtotal="0"/>
    <pivotField dataField="1"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20"/>
    </i>
    <i r="1">
      <x v="10"/>
    </i>
    <i r="1">
      <x v="4"/>
    </i>
    <i r="1">
      <x v="66"/>
    </i>
    <i r="1">
      <x v="56"/>
    </i>
    <i r="1">
      <x v="14"/>
    </i>
    <i r="1">
      <x v="18"/>
    </i>
    <i r="1">
      <x v="91"/>
    </i>
    <i r="1">
      <x v="76"/>
    </i>
    <i r="1">
      <x v="82"/>
    </i>
    <i r="1">
      <x v="21"/>
    </i>
    <i r="1">
      <x v="41"/>
    </i>
    <i r="1">
      <x v="38"/>
    </i>
    <i r="1">
      <x v="99"/>
    </i>
    <i r="1">
      <x v="65"/>
    </i>
    <i r="1">
      <x v="35"/>
    </i>
    <i r="1">
      <x v="43"/>
    </i>
    <i r="1">
      <x v="69"/>
    </i>
    <i r="1">
      <x v="49"/>
    </i>
    <i r="1">
      <x v="70"/>
    </i>
    <i r="1">
      <x v="77"/>
    </i>
    <i r="1">
      <x v="85"/>
    </i>
    <i r="1">
      <x v="62"/>
    </i>
    <i r="1">
      <x v="79"/>
    </i>
    <i r="1">
      <x v="54"/>
    </i>
    <i r="1">
      <x v="24"/>
    </i>
    <i r="1">
      <x v="90"/>
    </i>
    <i r="1">
      <x v="29"/>
    </i>
    <i r="1">
      <x v="55"/>
    </i>
    <i r="1">
      <x v="44"/>
    </i>
    <i r="1">
      <x v="64"/>
    </i>
    <i r="1">
      <x v="17"/>
    </i>
    <i r="1">
      <x v="57"/>
    </i>
    <i r="1">
      <x v="20"/>
    </i>
    <i r="1">
      <x v="42"/>
    </i>
    <i r="1">
      <x v="28"/>
    </i>
    <i r="1">
      <x v="34"/>
    </i>
    <i r="1">
      <x v="84"/>
    </i>
    <i r="1">
      <x v="50"/>
    </i>
    <i r="1">
      <x v="92"/>
    </i>
    <i r="1">
      <x v="3"/>
    </i>
    <i r="1">
      <x v="71"/>
    </i>
    <i r="1">
      <x v="27"/>
    </i>
    <i r="1">
      <x/>
    </i>
    <i r="1">
      <x v="60"/>
    </i>
    <i r="1">
      <x v="25"/>
    </i>
    <i r="1">
      <x v="87"/>
    </i>
    <i r="1">
      <x v="72"/>
    </i>
    <i r="1">
      <x v="53"/>
    </i>
    <i r="1">
      <x v="81"/>
    </i>
    <i r="1">
      <x v="45"/>
    </i>
    <i r="1">
      <x v="40"/>
    </i>
    <i r="1">
      <x v="58"/>
    </i>
    <i r="1">
      <x v="63"/>
    </i>
    <i r="1">
      <x v="95"/>
    </i>
    <i r="1">
      <x v="30"/>
    </i>
    <i r="1">
      <x v="61"/>
    </i>
    <i r="1">
      <x v="39"/>
    </i>
    <i r="1">
      <x v="59"/>
    </i>
    <i r="1">
      <x v="11"/>
    </i>
    <i r="1">
      <x v="7"/>
    </i>
    <i r="1">
      <x v="2"/>
    </i>
    <i r="1">
      <x v="22"/>
    </i>
    <i r="1">
      <x v="80"/>
    </i>
    <i r="1">
      <x v="1"/>
    </i>
    <i r="1">
      <x v="74"/>
    </i>
    <i r="1">
      <x v="23"/>
    </i>
    <i r="1">
      <x v="78"/>
    </i>
    <i r="1">
      <x v="12"/>
    </i>
    <i r="1">
      <x v="15"/>
    </i>
    <i r="1">
      <x v="88"/>
    </i>
    <i r="1">
      <x v="8"/>
    </i>
    <i r="1">
      <x v="89"/>
    </i>
    <i r="1">
      <x v="75"/>
    </i>
    <i r="1">
      <x v="6"/>
    </i>
    <i r="1">
      <x v="36"/>
    </i>
    <i r="1">
      <x v="93"/>
    </i>
    <i r="1">
      <x v="37"/>
    </i>
    <i r="1">
      <x v="51"/>
    </i>
    <i r="1">
      <x v="46"/>
    </i>
    <i r="1">
      <x v="86"/>
    </i>
    <i r="1">
      <x v="83"/>
    </i>
    <i r="1">
      <x v="47"/>
    </i>
    <i r="1">
      <x v="9"/>
    </i>
    <i r="1">
      <x v="52"/>
    </i>
    <i r="1">
      <x v="73"/>
    </i>
    <i r="1">
      <x v="26"/>
    </i>
    <i r="1">
      <x v="13"/>
    </i>
    <i r="1">
      <x v="5"/>
    </i>
    <i r="1">
      <x v="31"/>
    </i>
    <i r="1">
      <x v="19"/>
    </i>
    <i r="1">
      <x v="67"/>
    </i>
    <i r="1">
      <x v="94"/>
    </i>
    <i r="1">
      <x v="68"/>
    </i>
    <i r="1">
      <x v="96"/>
    </i>
    <i r="1">
      <x v="32"/>
    </i>
    <i r="1">
      <x v="33"/>
    </i>
    <i r="1">
      <x v="48"/>
    </i>
    <i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tt. Progr.2020 " fld="2" baseField="0" baseItem="0" numFmtId="164"/>
    <dataField name="Fatt. Progr.2021 " fld="3" baseField="0" baseItem="0" numFmtId="164"/>
    <dataField name="Δ € Fatt. Progr " fld="29" baseField="0" baseItem="0" numFmtId="164"/>
    <dataField name="Δ % Fatt. Progr " fld="30" baseField="0" baseItem="0" numFmtId="10"/>
  </dataFields>
  <formats count="22">
    <format dxfId="1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7">
      <pivotArea outline="0" fieldPosition="0">
        <references count="1">
          <reference field="4294967294" count="1">
            <x v="0"/>
          </reference>
        </references>
      </pivotArea>
    </format>
    <format dxfId="126">
      <pivotArea outline="0" fieldPosition="0">
        <references count="1">
          <reference field="4294967294" count="1" selected="0">
            <x v="3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4">
      <pivotArea field="0" type="button" dataOnly="0" labelOnly="1" outline="0" axis="axisRow" fieldPosition="1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21">
      <pivotArea field="0" type="button" dataOnly="0" labelOnly="1" outline="0" axis="axisRow" fieldPosition="1"/>
    </format>
    <format dxfId="120">
      <pivotArea field="1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18">
      <pivotArea field="0" type="button" dataOnly="0" labelOnly="1" outline="0" axis="axisRow" fieldPosition="1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">
      <pivotArea outline="0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">
      <pivotArea field="1" type="button" dataOnly="0" labelOnly="1" outline="0" axis="axisRow" fieldPosition="0"/>
    </format>
    <format dxfId="111">
      <pivotArea field="0" type="button" dataOnly="0" labelOnly="1" outline="0" axis="axisRow" fieldPosition="1"/>
    </format>
    <format dxfId="1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9">
      <pivotArea field="1" type="button" dataOnly="0" labelOnly="1" outline="0" axis="axisRow" fieldPosition="0"/>
    </format>
    <format dxfId="108">
      <pivotArea field="0" type="button" dataOnly="0" labelOnly="1" outline="0" axis="axisRow" fieldPosition="1"/>
    </format>
    <format dxfId="1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5A55-4B09-4ECA-B289-2A40D4E6A011}" name="Tabella pivot2" cacheId="267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>
  <location ref="H5:V105" firstHeaderRow="0" firstDataRow="1" firstDataCol="2"/>
  <pivotFields count="38">
    <pivotField axis="axisRow" compact="0" showAll="0" sortType="descending">
      <items count="99">
        <item sd="0" x="7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23">
        <item h="1" x="0"/>
        <item h="1" x="1"/>
        <item h="1" sd="0" x="3"/>
        <item h="1" sd="0" x="4"/>
        <item h="1" x="5"/>
        <item h="1" sd="0" x="6"/>
        <item h="1" sd="0" x="7"/>
        <item h="1" sd="0" x="8"/>
        <item h="1" x="9"/>
        <item h="1" sd="0" x="10"/>
        <item h="1" sd="0" x="11"/>
        <item h="1" sd="0" x="12"/>
        <item h="1" sd="0" x="13"/>
        <item h="1" x="14"/>
        <item h="1" sd="0" x="15"/>
        <item h="1" x="16"/>
        <item h="1" sd="0" x="17"/>
        <item h="1" sd="0" x="18"/>
        <item x="20"/>
        <item h="1" sd="0" x="21"/>
        <item h="1" sd="0" x="2"/>
        <item h="1" sd="0" x="19"/>
        <item t="default" sd="0"/>
      </items>
    </pivotField>
    <pivotField compact="0" numFmtId="8" showAll="0"/>
    <pivotField dataField="1" compact="0" numFmtId="8" showAll="0"/>
    <pivotField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numFmtId="8" showAll="0"/>
    <pivotField name="GIU 212" dataField="1" compact="0" numFmtId="8" showAll="0"/>
    <pivotField compact="0" numFmtId="8" showAll="0"/>
    <pivotField name="LUG 212" dataField="1" compact="0" numFmtId="8" showAll="0"/>
    <pivotField compact="0" numFmtId="8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8"/>
    </i>
    <i r="1">
      <x v="9"/>
    </i>
    <i r="1">
      <x v="3"/>
    </i>
    <i r="1">
      <x v="66"/>
    </i>
    <i r="1">
      <x v="56"/>
    </i>
    <i r="1">
      <x v="13"/>
    </i>
    <i r="1">
      <x v="17"/>
    </i>
    <i r="1">
      <x v="91"/>
    </i>
    <i r="1">
      <x v="76"/>
    </i>
    <i r="1">
      <x v="82"/>
    </i>
    <i r="1">
      <x v="20"/>
    </i>
    <i r="1">
      <x v="41"/>
    </i>
    <i r="1">
      <x v="38"/>
    </i>
    <i r="1">
      <x v="27"/>
    </i>
    <i r="1">
      <x v="65"/>
    </i>
    <i r="1">
      <x v="35"/>
    </i>
    <i r="1">
      <x v="43"/>
    </i>
    <i r="1">
      <x v="69"/>
    </i>
    <i r="1">
      <x v="49"/>
    </i>
    <i r="1">
      <x v="70"/>
    </i>
    <i r="1">
      <x v="77"/>
    </i>
    <i r="1">
      <x v="85"/>
    </i>
    <i r="1">
      <x v="62"/>
    </i>
    <i r="1">
      <x v="79"/>
    </i>
    <i r="1">
      <x v="54"/>
    </i>
    <i r="1">
      <x v="23"/>
    </i>
    <i r="1">
      <x v="90"/>
    </i>
    <i r="1">
      <x v="29"/>
    </i>
    <i r="1">
      <x v="55"/>
    </i>
    <i r="1">
      <x v="44"/>
    </i>
    <i r="1">
      <x v="64"/>
    </i>
    <i r="1">
      <x v="16"/>
    </i>
    <i r="1">
      <x v="57"/>
    </i>
    <i r="1">
      <x v="19"/>
    </i>
    <i r="1">
      <x v="42"/>
    </i>
    <i r="1">
      <x v="28"/>
    </i>
    <i r="1">
      <x v="34"/>
    </i>
    <i r="1">
      <x v="84"/>
    </i>
    <i r="1">
      <x v="50"/>
    </i>
    <i r="1">
      <x v="92"/>
    </i>
    <i r="1">
      <x v="2"/>
    </i>
    <i r="1">
      <x v="71"/>
    </i>
    <i r="1">
      <x v="26"/>
    </i>
    <i r="1">
      <x/>
    </i>
    <i r="1">
      <x v="60"/>
    </i>
    <i r="1">
      <x v="24"/>
    </i>
    <i r="1">
      <x v="87"/>
    </i>
    <i r="1">
      <x v="72"/>
    </i>
    <i r="1">
      <x v="53"/>
    </i>
    <i r="1">
      <x v="81"/>
    </i>
    <i r="1">
      <x v="45"/>
    </i>
    <i r="1">
      <x v="40"/>
    </i>
    <i r="1">
      <x v="58"/>
    </i>
    <i r="1">
      <x v="63"/>
    </i>
    <i r="1">
      <x v="95"/>
    </i>
    <i r="1">
      <x v="30"/>
    </i>
    <i r="1">
      <x v="61"/>
    </i>
    <i r="1">
      <x v="39"/>
    </i>
    <i r="1">
      <x v="59"/>
    </i>
    <i r="1">
      <x v="10"/>
    </i>
    <i r="1">
      <x v="6"/>
    </i>
    <i r="1">
      <x v="5"/>
    </i>
    <i r="1">
      <x v="47"/>
    </i>
    <i r="1">
      <x v="80"/>
    </i>
    <i r="1">
      <x v="12"/>
    </i>
    <i r="1">
      <x v="74"/>
    </i>
    <i r="1">
      <x v="1"/>
    </i>
    <i r="1">
      <x v="78"/>
    </i>
    <i r="1">
      <x v="4"/>
    </i>
    <i r="1">
      <x v="83"/>
    </i>
    <i r="1">
      <x v="88"/>
    </i>
    <i r="1">
      <x v="22"/>
    </i>
    <i r="1">
      <x v="89"/>
    </i>
    <i r="1">
      <x v="75"/>
    </i>
    <i r="1">
      <x v="7"/>
    </i>
    <i r="1">
      <x v="36"/>
    </i>
    <i r="1">
      <x v="93"/>
    </i>
    <i r="1">
      <x v="37"/>
    </i>
    <i r="1">
      <x v="51"/>
    </i>
    <i r="1">
      <x v="97"/>
    </i>
    <i r="1">
      <x v="46"/>
    </i>
    <i r="1">
      <x v="21"/>
    </i>
    <i r="1">
      <x v="11"/>
    </i>
    <i r="1">
      <x v="25"/>
    </i>
    <i r="1">
      <x v="86"/>
    </i>
    <i r="1">
      <x v="52"/>
    </i>
    <i r="1">
      <x v="73"/>
    </i>
    <i r="1">
      <x v="14"/>
    </i>
    <i r="1">
      <x v="18"/>
    </i>
    <i r="1">
      <x v="31"/>
    </i>
    <i r="1">
      <x v="8"/>
    </i>
    <i r="1">
      <x v="67"/>
    </i>
    <i r="1">
      <x v="94"/>
    </i>
    <i r="1">
      <x v="68"/>
    </i>
    <i r="1">
      <x v="96"/>
    </i>
    <i r="1">
      <x v="32"/>
    </i>
    <i r="1">
      <x v="33"/>
    </i>
    <i r="1">
      <x v="48"/>
    </i>
    <i r="1"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att. Progr.2021 " fld="3" baseField="0" baseItem="0"/>
    <dataField name="GEN 21 " fld="6" baseField="0" baseItem="0"/>
    <dataField name="FEB 21 " fld="8" baseField="0" baseItem="0"/>
    <dataField name="MAR 21 " fld="10" baseField="0" baseItem="0"/>
    <dataField name="APR 21 " fld="12" baseField="0" baseItem="0"/>
    <dataField name="MAG 21 " fld="14" baseField="0" baseItem="0"/>
    <dataField name="GIU 21" fld="16" baseField="0" baseItem="0"/>
    <dataField name="LUG 21 " fld="18" baseField="0" baseItem="0"/>
    <dataField name="AGO 21 " fld="20" baseField="1" baseItem="15"/>
    <dataField name="SET 21 " fld="22" baseField="1" baseItem="15"/>
    <dataField name="OTT 21 " fld="24" baseField="1" baseItem="15"/>
    <dataField name="NOV 21 " fld="26" baseField="1" baseItem="15"/>
    <dataField name="DIC 21 " fld="28" baseField="1" baseItem="15"/>
  </dataFields>
  <formats count="21">
    <format dxfId="149">
      <pivotArea field="0" type="button" dataOnly="0" labelOnly="1" outline="0" axis="axisRow" fieldPosition="1"/>
    </format>
    <format dxfId="148">
      <pivotArea field="1" type="button" dataOnly="0" labelOnly="1" outline="0" axis="axisRow" fieldPosition="0"/>
    </format>
    <format dxfId="147">
      <pivotArea field="0" type="button" dataOnly="0" labelOnly="1" outline="0" axis="axisRow" fieldPosition="1"/>
    </format>
    <format dxfId="146">
      <pivotArea field="1" type="button" dataOnly="0" labelOnly="1" outline="0" axis="axisRow" fieldPosition="0"/>
    </format>
    <format dxfId="145">
      <pivotArea field="0" type="button" dataOnly="0" labelOnly="1" outline="0" axis="axisRow" fieldPosition="1"/>
    </format>
    <format dxfId="144">
      <pivotArea field="1" type="button" dataOnly="0" labelOnly="1" outline="0" axis="axisRow" fieldPosition="0"/>
    </format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1" type="button" dataOnly="0" labelOnly="1" outline="0" axis="axisRow" fieldPosition="0"/>
    </format>
    <format dxfId="138">
      <pivotArea field="0" type="button" dataOnly="0" labelOnly="1" outline="0" axis="axisRow" fieldPosition="1"/>
    </format>
    <format dxfId="137">
      <pivotArea dataOnly="0" labelOnly="1" outline="0" fieldPosition="0">
        <references count="1">
          <reference field="1" count="0"/>
        </references>
      </pivotArea>
    </format>
    <format dxfId="136">
      <pivotArea dataOnly="0" labelOnly="1" grandRow="1" outline="0" fieldPosition="0"/>
    </format>
    <format dxfId="135">
      <pivotArea dataOnly="0" labelOnly="1" outline="0" fieldPosition="0">
        <references count="2">
          <reference field="0" count="50">
            <x v="0"/>
            <x v="1"/>
            <x v="2"/>
            <x v="3"/>
            <x v="8"/>
            <x v="11"/>
            <x v="12"/>
            <x v="13"/>
            <x v="14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  <x v="48"/>
            <x v="51"/>
            <x v="57"/>
            <x v="59"/>
            <x v="61"/>
            <x v="62"/>
            <x v="63"/>
            <x v="64"/>
            <x v="65"/>
            <x v="67"/>
            <x v="69"/>
            <x v="70"/>
            <x v="71"/>
            <x v="73"/>
            <x v="75"/>
            <x v="77"/>
            <x v="79"/>
            <x v="81"/>
            <x v="87"/>
            <x v="88"/>
          </reference>
          <reference field="1" count="0" selected="0"/>
        </references>
      </pivotArea>
    </format>
    <format dxfId="134">
      <pivotArea dataOnly="0" labelOnly="1" outline="0" fieldPosition="0">
        <references count="2">
          <reference field="0" count="47">
            <x v="4"/>
            <x v="5"/>
            <x v="6"/>
            <x v="7"/>
            <x v="9"/>
            <x v="10"/>
            <x v="15"/>
            <x v="16"/>
            <x v="17"/>
            <x v="20"/>
            <x v="22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  <x v="56"/>
            <x v="58"/>
            <x v="60"/>
            <x v="66"/>
            <x v="68"/>
            <x v="72"/>
            <x v="74"/>
            <x v="76"/>
            <x v="78"/>
            <x v="80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5"/>
            <x v="96"/>
          </reference>
          <reference field="1" count="0" selected="0"/>
        </references>
      </pivotArea>
    </format>
    <format dxfId="13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132">
      <pivotArea field="1" type="button" dataOnly="0" labelOnly="1" outline="0" axis="axisRow" fieldPosition="0"/>
    </format>
    <format dxfId="131">
      <pivotArea field="0" type="button" dataOnly="0" labelOnly="1" outline="0" axis="axisRow" fieldPosition="1"/>
    </format>
    <format dxfId="1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M140"/>
  <sheetViews>
    <sheetView tabSelected="1" workbookViewId="0">
      <selection activeCell="D8" sqref="D8"/>
    </sheetView>
  </sheetViews>
  <sheetFormatPr defaultRowHeight="15" x14ac:dyDescent="0.25"/>
  <cols>
    <col min="1" max="1" width="19.42578125" style="1" customWidth="1"/>
    <col min="2" max="2" width="31" style="1" bestFit="1" customWidth="1"/>
    <col min="3" max="5" width="14.7109375" style="1" bestFit="1" customWidth="1"/>
    <col min="6" max="6" width="10.140625" style="1" bestFit="1" customWidth="1"/>
    <col min="7" max="7" width="16.28515625" style="1" bestFit="1" customWidth="1"/>
    <col min="8" max="8" width="18.28515625" style="1" bestFit="1" customWidth="1"/>
    <col min="9" max="9" width="31" style="1" bestFit="1" customWidth="1"/>
    <col min="10" max="10" width="16.7109375" style="2" bestFit="1" customWidth="1"/>
    <col min="11" max="15" width="13.140625" style="2" bestFit="1" customWidth="1"/>
    <col min="16" max="20" width="13.140625" style="1" bestFit="1" customWidth="1"/>
    <col min="21" max="21" width="8" style="1" bestFit="1" customWidth="1"/>
    <col min="22" max="23" width="6.85546875" style="1" bestFit="1" customWidth="1"/>
    <col min="24" max="26" width="6.85546875" style="1" customWidth="1"/>
    <col min="27" max="36" width="11.42578125" style="1" customWidth="1"/>
    <col min="37" max="37" width="13.140625" style="1" bestFit="1" customWidth="1"/>
    <col min="38" max="39" width="11.42578125" style="1" customWidth="1"/>
  </cols>
  <sheetData>
    <row r="2" spans="1:39" ht="14.25" customHeight="1" x14ac:dyDescent="0.25"/>
    <row r="3" spans="1:39" hidden="1" x14ac:dyDescent="0.25"/>
    <row r="4" spans="1:39" ht="36.75" customHeight="1" x14ac:dyDescent="0.25">
      <c r="A4" s="31" t="s">
        <v>119</v>
      </c>
      <c r="B4" s="31"/>
      <c r="C4" s="31"/>
      <c r="D4" s="31"/>
      <c r="E4" s="31"/>
      <c r="F4" s="31"/>
      <c r="H4" s="31" t="s">
        <v>107</v>
      </c>
      <c r="I4" s="31"/>
      <c r="J4" s="31"/>
      <c r="K4" s="31"/>
      <c r="L4" s="31"/>
      <c r="M4" s="31"/>
      <c r="N4" s="31"/>
      <c r="O4" s="31"/>
      <c r="AA4" s="31" t="s">
        <v>107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9" s="14" customFormat="1" ht="30" x14ac:dyDescent="0.25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"/>
      <c r="H5" s="3" t="s">
        <v>0</v>
      </c>
      <c r="I5" s="3" t="s">
        <v>1</v>
      </c>
      <c r="J5" s="11" t="s">
        <v>3</v>
      </c>
      <c r="K5" s="11" t="s">
        <v>102</v>
      </c>
      <c r="L5" s="11" t="s">
        <v>103</v>
      </c>
      <c r="M5" s="11" t="s">
        <v>104</v>
      </c>
      <c r="N5" s="11" t="s">
        <v>105</v>
      </c>
      <c r="O5" s="11" t="s">
        <v>106</v>
      </c>
      <c r="P5" s="10" t="s">
        <v>117</v>
      </c>
      <c r="Q5" s="11" t="s">
        <v>109</v>
      </c>
      <c r="R5" s="10" t="s">
        <v>110</v>
      </c>
      <c r="S5" s="10" t="s">
        <v>111</v>
      </c>
      <c r="T5" s="10" t="s">
        <v>112</v>
      </c>
      <c r="U5" s="10" t="s">
        <v>113</v>
      </c>
      <c r="V5" s="10" t="s">
        <v>114</v>
      </c>
      <c r="W5" s="1"/>
      <c r="X5" s="10"/>
      <c r="Y5" s="10"/>
      <c r="Z5" s="10"/>
      <c r="AA5" s="12" t="s">
        <v>102</v>
      </c>
      <c r="AB5" s="12" t="s">
        <v>103</v>
      </c>
      <c r="AC5" s="12" t="s">
        <v>104</v>
      </c>
      <c r="AD5" s="12" t="s">
        <v>105</v>
      </c>
      <c r="AE5" s="12" t="s">
        <v>106</v>
      </c>
      <c r="AF5" s="13" t="s">
        <v>108</v>
      </c>
      <c r="AG5" s="13" t="s">
        <v>109</v>
      </c>
      <c r="AH5" s="13" t="s">
        <v>110</v>
      </c>
      <c r="AI5" s="13" t="s">
        <v>111</v>
      </c>
      <c r="AJ5" s="13" t="s">
        <v>112</v>
      </c>
      <c r="AK5" s="13" t="s">
        <v>113</v>
      </c>
      <c r="AL5" s="13" t="s">
        <v>114</v>
      </c>
      <c r="AM5" s="10"/>
    </row>
    <row r="6" spans="1:39" x14ac:dyDescent="0.25">
      <c r="A6" t="s">
        <v>137</v>
      </c>
      <c r="B6"/>
      <c r="C6" s="8">
        <v>2770442.3985045147</v>
      </c>
      <c r="D6" s="8">
        <v>4754484.74</v>
      </c>
      <c r="E6" s="8">
        <v>1984042.3414954855</v>
      </c>
      <c r="F6" s="9">
        <v>0.71614639689548198</v>
      </c>
      <c r="H6" s="1" t="s">
        <v>137</v>
      </c>
      <c r="J6" s="2">
        <v>4754484.74</v>
      </c>
      <c r="K6" s="2">
        <v>367390.44000000006</v>
      </c>
      <c r="L6" s="2">
        <v>567147.22999999986</v>
      </c>
      <c r="M6" s="2">
        <v>358694.8600000001</v>
      </c>
      <c r="N6" s="2">
        <v>626988.50000000023</v>
      </c>
      <c r="O6" s="2">
        <v>416675.29999999987</v>
      </c>
      <c r="P6" s="2">
        <v>533706.55999999982</v>
      </c>
      <c r="Q6" s="2">
        <v>575379.31000000006</v>
      </c>
      <c r="R6" s="2">
        <v>120514.22129999998</v>
      </c>
      <c r="S6" s="2">
        <v>513250.28999999963</v>
      </c>
      <c r="T6" s="2">
        <v>674738.02870000014</v>
      </c>
      <c r="U6" s="2"/>
      <c r="V6" s="2"/>
      <c r="X6" s="2"/>
      <c r="Y6" s="2"/>
      <c r="Z6" s="2"/>
      <c r="AA6" s="6">
        <f>K6</f>
        <v>367390.44000000006</v>
      </c>
      <c r="AB6" s="6">
        <f t="shared" ref="AB6:AL6" si="0">L6</f>
        <v>567147.22999999986</v>
      </c>
      <c r="AC6" s="6">
        <f t="shared" si="0"/>
        <v>358694.8600000001</v>
      </c>
      <c r="AD6" s="6">
        <f t="shared" si="0"/>
        <v>626988.50000000023</v>
      </c>
      <c r="AE6" s="6">
        <f t="shared" si="0"/>
        <v>416675.29999999987</v>
      </c>
      <c r="AF6" s="6">
        <f t="shared" si="0"/>
        <v>533706.55999999982</v>
      </c>
      <c r="AG6" s="6">
        <f t="shared" si="0"/>
        <v>575379.31000000006</v>
      </c>
      <c r="AH6" s="6">
        <f t="shared" si="0"/>
        <v>120514.22129999998</v>
      </c>
      <c r="AI6" s="6">
        <f t="shared" si="0"/>
        <v>513250.28999999963</v>
      </c>
      <c r="AJ6" s="6">
        <f t="shared" si="0"/>
        <v>674738.02870000014</v>
      </c>
      <c r="AK6" s="6">
        <f t="shared" si="0"/>
        <v>0</v>
      </c>
      <c r="AL6" s="6">
        <f t="shared" si="0"/>
        <v>0</v>
      </c>
    </row>
    <row r="7" spans="1:39" x14ac:dyDescent="0.25">
      <c r="A7"/>
      <c r="B7" t="s">
        <v>71</v>
      </c>
      <c r="C7" s="8">
        <v>294988.45</v>
      </c>
      <c r="D7" s="8">
        <v>1437482.7799999998</v>
      </c>
      <c r="E7" s="8">
        <v>1142494.3299999998</v>
      </c>
      <c r="F7" s="9">
        <v>3.8730137739291139</v>
      </c>
      <c r="I7" s="1" t="s">
        <v>71</v>
      </c>
      <c r="J7" s="2">
        <v>1437482.7799999998</v>
      </c>
      <c r="K7" s="2">
        <v>126530.44</v>
      </c>
      <c r="L7" s="2">
        <v>110135.00999999995</v>
      </c>
      <c r="M7" s="2">
        <v>103876.49000000011</v>
      </c>
      <c r="N7" s="2">
        <v>171964.43000000005</v>
      </c>
      <c r="O7" s="2">
        <v>98074.079999999842</v>
      </c>
      <c r="P7" s="2">
        <v>149355.19999999995</v>
      </c>
      <c r="Q7" s="2">
        <v>135117.38000000012</v>
      </c>
      <c r="R7" s="2">
        <v>31429.29999999993</v>
      </c>
      <c r="S7" s="2">
        <v>172895.96999999962</v>
      </c>
      <c r="T7" s="2">
        <v>338104.48000000021</v>
      </c>
      <c r="U7" s="2"/>
      <c r="V7" s="2"/>
      <c r="X7" s="2"/>
      <c r="Y7" s="2"/>
      <c r="Z7" s="2"/>
    </row>
    <row r="8" spans="1:39" x14ac:dyDescent="0.25">
      <c r="A8"/>
      <c r="B8" t="s">
        <v>53</v>
      </c>
      <c r="C8" s="8">
        <v>239177.68999999997</v>
      </c>
      <c r="D8" s="8">
        <v>580961.53</v>
      </c>
      <c r="E8" s="8">
        <v>341783.84000000008</v>
      </c>
      <c r="F8" s="9">
        <v>1.4289954886678609</v>
      </c>
      <c r="I8" s="1" t="s">
        <v>53</v>
      </c>
      <c r="J8" s="2">
        <v>580961.53</v>
      </c>
      <c r="K8" s="2">
        <v>44813.87</v>
      </c>
      <c r="L8" s="2">
        <v>74801.97</v>
      </c>
      <c r="M8" s="2">
        <v>28469.399999999994</v>
      </c>
      <c r="N8" s="2">
        <v>77955.570000000007</v>
      </c>
      <c r="O8" s="2">
        <v>43133.170000000042</v>
      </c>
      <c r="P8" s="2">
        <v>19074.919999999984</v>
      </c>
      <c r="Q8" s="2">
        <v>79424.840000000026</v>
      </c>
      <c r="R8" s="2">
        <v>8666.3000000000466</v>
      </c>
      <c r="S8" s="2">
        <v>124586.02999999991</v>
      </c>
      <c r="T8" s="2">
        <v>80035.460000000021</v>
      </c>
      <c r="U8" s="2"/>
      <c r="V8" s="2"/>
      <c r="X8" s="2"/>
      <c r="Y8" s="2"/>
      <c r="Z8" s="2"/>
    </row>
    <row r="9" spans="1:39" x14ac:dyDescent="0.25">
      <c r="A9"/>
      <c r="B9" t="s">
        <v>70</v>
      </c>
      <c r="C9" s="8">
        <v>181938.37</v>
      </c>
      <c r="D9" s="8">
        <v>275779.55</v>
      </c>
      <c r="E9" s="8">
        <v>93841.18</v>
      </c>
      <c r="F9" s="9">
        <v>0.51578553770708169</v>
      </c>
      <c r="I9" s="1" t="s">
        <v>70</v>
      </c>
      <c r="J9" s="2">
        <v>275779.55</v>
      </c>
      <c r="K9" s="2">
        <v>15989.97</v>
      </c>
      <c r="L9" s="2">
        <v>26878.519999999997</v>
      </c>
      <c r="M9" s="2">
        <v>14680.190000000002</v>
      </c>
      <c r="N9" s="2">
        <v>33226.129999999997</v>
      </c>
      <c r="O9" s="2">
        <v>42231.100000000006</v>
      </c>
      <c r="P9" s="2">
        <v>55826.369999999995</v>
      </c>
      <c r="Q9" s="2">
        <v>39277.739999999991</v>
      </c>
      <c r="R9" s="2">
        <v>4114.7200000000012</v>
      </c>
      <c r="S9" s="2">
        <v>22708.930000000022</v>
      </c>
      <c r="T9" s="2">
        <v>20845.879999999976</v>
      </c>
      <c r="U9" s="2"/>
      <c r="V9" s="2"/>
      <c r="X9" s="2"/>
      <c r="Y9" s="2"/>
      <c r="Z9" s="2"/>
    </row>
    <row r="10" spans="1:39" x14ac:dyDescent="0.25">
      <c r="A10"/>
      <c r="B10" t="s">
        <v>60</v>
      </c>
      <c r="C10" s="8">
        <v>332039.22999999986</v>
      </c>
      <c r="D10" s="8">
        <v>265455.64000000007</v>
      </c>
      <c r="E10" s="8">
        <v>-66583.589999999793</v>
      </c>
      <c r="F10" s="9">
        <v>-0.20052928685565208</v>
      </c>
      <c r="I10" s="1" t="s">
        <v>60</v>
      </c>
      <c r="J10" s="2">
        <v>265455.64000000007</v>
      </c>
      <c r="L10" s="2">
        <v>46812.249999999993</v>
      </c>
      <c r="M10" s="2">
        <v>10504.790000000015</v>
      </c>
      <c r="N10" s="2">
        <v>52794.330000000016</v>
      </c>
      <c r="O10" s="2">
        <v>10693.490000000034</v>
      </c>
      <c r="P10" s="2">
        <v>37609.789999999819</v>
      </c>
      <c r="Q10" s="2">
        <v>47591.250000000087</v>
      </c>
      <c r="R10" s="2">
        <v>29396.810000000085</v>
      </c>
      <c r="S10" s="2">
        <v>21212.159999999945</v>
      </c>
      <c r="T10" s="2">
        <v>8840.7700000000768</v>
      </c>
      <c r="U10" s="2"/>
      <c r="V10" s="2"/>
      <c r="X10" s="2"/>
      <c r="Y10" s="2"/>
      <c r="Z10" s="2"/>
    </row>
    <row r="11" spans="1:39" x14ac:dyDescent="0.25">
      <c r="A11"/>
      <c r="B11" t="s">
        <v>29</v>
      </c>
      <c r="C11" s="8">
        <v>100198.39999999999</v>
      </c>
      <c r="D11" s="8">
        <v>212670.89</v>
      </c>
      <c r="E11" s="8">
        <v>112472.49000000002</v>
      </c>
      <c r="F11" s="9">
        <v>1.1224978642373533</v>
      </c>
      <c r="I11" s="1" t="s">
        <v>29</v>
      </c>
      <c r="J11" s="2">
        <v>212670.89</v>
      </c>
      <c r="K11" s="2">
        <v>21936.6</v>
      </c>
      <c r="L11" s="2">
        <v>25643.360000000001</v>
      </c>
      <c r="M11" s="2">
        <v>11472.529999999999</v>
      </c>
      <c r="N11" s="2">
        <v>26083.000000000007</v>
      </c>
      <c r="O11" s="2">
        <v>16698.72</v>
      </c>
      <c r="P11" s="2">
        <v>25748.149999999994</v>
      </c>
      <c r="Q11" s="2">
        <v>32124.990000000005</v>
      </c>
      <c r="R11" s="2">
        <v>4675.2999999999884</v>
      </c>
      <c r="S11" s="2">
        <v>17184.140000000014</v>
      </c>
      <c r="T11" s="2">
        <v>31104.100000000006</v>
      </c>
      <c r="U11" s="2"/>
      <c r="V11" s="2"/>
      <c r="X11" s="2"/>
      <c r="Y11" s="2"/>
      <c r="Z11" s="2"/>
    </row>
    <row r="12" spans="1:39" x14ac:dyDescent="0.25">
      <c r="A12"/>
      <c r="B12" t="s">
        <v>63</v>
      </c>
      <c r="C12" s="8">
        <v>204349.94999999984</v>
      </c>
      <c r="D12" s="8">
        <v>211439.89999999979</v>
      </c>
      <c r="E12" s="8">
        <v>7089.9499999999534</v>
      </c>
      <c r="F12" s="9">
        <v>3.4695139392008523E-2</v>
      </c>
      <c r="I12" s="1" t="s">
        <v>63</v>
      </c>
      <c r="J12" s="2">
        <v>211439.89999999979</v>
      </c>
      <c r="K12" s="2">
        <v>9029.6200000000008</v>
      </c>
      <c r="L12" s="2">
        <v>23240.140000000014</v>
      </c>
      <c r="M12" s="2">
        <v>24603.649999999965</v>
      </c>
      <c r="N12" s="2">
        <v>25737.030000000064</v>
      </c>
      <c r="O12" s="2">
        <v>16060.379999999903</v>
      </c>
      <c r="P12" s="2">
        <v>34072.260000000155</v>
      </c>
      <c r="Q12" s="2">
        <v>31531.239999999845</v>
      </c>
      <c r="R12" s="2">
        <v>3934.6599999999162</v>
      </c>
      <c r="S12" s="2">
        <v>13269.73000000004</v>
      </c>
      <c r="T12" s="2">
        <v>29961.189999999886</v>
      </c>
      <c r="U12" s="2"/>
      <c r="V12" s="2"/>
      <c r="X12" s="2"/>
      <c r="Y12" s="2"/>
      <c r="Z12" s="2"/>
    </row>
    <row r="13" spans="1:39" x14ac:dyDescent="0.25">
      <c r="A13"/>
      <c r="B13" t="s">
        <v>84</v>
      </c>
      <c r="C13" s="8">
        <v>90730</v>
      </c>
      <c r="D13" s="8">
        <v>164795</v>
      </c>
      <c r="E13" s="8">
        <v>74065</v>
      </c>
      <c r="F13" s="9">
        <v>0.81632315661853849</v>
      </c>
      <c r="I13" s="1" t="s">
        <v>84</v>
      </c>
      <c r="J13" s="2">
        <v>164795</v>
      </c>
      <c r="K13" s="2">
        <v>24715</v>
      </c>
      <c r="L13" s="2">
        <v>16170</v>
      </c>
      <c r="M13" s="2">
        <v>16732</v>
      </c>
      <c r="N13" s="2">
        <v>17051</v>
      </c>
      <c r="O13" s="2">
        <v>17629</v>
      </c>
      <c r="P13" s="2">
        <v>10962</v>
      </c>
      <c r="Q13" s="2">
        <v>38444</v>
      </c>
      <c r="R13" s="2">
        <v>-477</v>
      </c>
      <c r="S13" s="2">
        <v>11393</v>
      </c>
      <c r="T13" s="2">
        <v>12176</v>
      </c>
      <c r="U13" s="2"/>
      <c r="V13" s="2"/>
      <c r="X13" s="2"/>
      <c r="Y13" s="2"/>
      <c r="Z13" s="2"/>
    </row>
    <row r="14" spans="1:39" x14ac:dyDescent="0.25">
      <c r="A14"/>
      <c r="B14" t="s">
        <v>80</v>
      </c>
      <c r="C14" s="8">
        <v>99435.790000000008</v>
      </c>
      <c r="D14" s="8">
        <v>125033.15000000001</v>
      </c>
      <c r="E14" s="8">
        <v>25597.360000000001</v>
      </c>
      <c r="F14" s="9">
        <v>0.25742602336643583</v>
      </c>
      <c r="I14" s="1" t="s">
        <v>80</v>
      </c>
      <c r="J14" s="2">
        <v>125033.15000000001</v>
      </c>
      <c r="K14" s="2">
        <v>11192.789999999999</v>
      </c>
      <c r="L14" s="2">
        <v>12865.240000000007</v>
      </c>
      <c r="M14" s="2">
        <v>11577.04</v>
      </c>
      <c r="N14" s="2">
        <v>20872.979999999967</v>
      </c>
      <c r="O14" s="2">
        <v>15831.220000000016</v>
      </c>
      <c r="P14" s="2">
        <v>15390.130000000019</v>
      </c>
      <c r="Q14" s="2">
        <v>17388.61</v>
      </c>
      <c r="R14" s="2">
        <v>2932.0800000000163</v>
      </c>
      <c r="S14" s="2">
        <v>7141.0399999999936</v>
      </c>
      <c r="T14" s="2">
        <v>9842.0199999999895</v>
      </c>
      <c r="U14" s="2"/>
      <c r="V14" s="2"/>
      <c r="X14" s="2"/>
      <c r="Y14" s="2"/>
      <c r="Z14" s="2"/>
    </row>
    <row r="15" spans="1:39" x14ac:dyDescent="0.25">
      <c r="A15"/>
      <c r="B15" t="s">
        <v>85</v>
      </c>
      <c r="C15" s="8">
        <v>70567.05</v>
      </c>
      <c r="D15" s="8">
        <v>114125.79</v>
      </c>
      <c r="E15" s="8">
        <v>43558.739999999991</v>
      </c>
      <c r="F15" s="9">
        <v>0.6172674073806399</v>
      </c>
      <c r="I15" s="1" t="s">
        <v>85</v>
      </c>
      <c r="J15" s="2">
        <v>114125.79</v>
      </c>
      <c r="K15" s="2">
        <v>10308.69</v>
      </c>
      <c r="L15" s="2">
        <v>28092.239999999998</v>
      </c>
      <c r="M15" s="2">
        <v>12334.239999999998</v>
      </c>
      <c r="N15" s="2">
        <v>12866.120000000003</v>
      </c>
      <c r="O15" s="2">
        <v>9201.6899999999951</v>
      </c>
      <c r="P15" s="2">
        <v>13234</v>
      </c>
      <c r="Q15" s="2">
        <v>9043.070000000007</v>
      </c>
      <c r="R15" s="2">
        <v>0</v>
      </c>
      <c r="S15" s="2">
        <v>16980.419999999998</v>
      </c>
      <c r="T15" s="2">
        <v>2065.3199999999924</v>
      </c>
      <c r="U15" s="2"/>
      <c r="V15" s="2"/>
      <c r="X15" s="2"/>
      <c r="Y15" s="2"/>
      <c r="Z15" s="2"/>
    </row>
    <row r="16" spans="1:39" x14ac:dyDescent="0.25">
      <c r="A16"/>
      <c r="B16" t="s">
        <v>68</v>
      </c>
      <c r="C16" s="8">
        <v>105201.85</v>
      </c>
      <c r="D16" s="8">
        <v>113343.06</v>
      </c>
      <c r="E16" s="8">
        <v>8141.2099999999919</v>
      </c>
      <c r="F16" s="9">
        <v>7.7386566871209927E-2</v>
      </c>
      <c r="I16" s="1" t="s">
        <v>68</v>
      </c>
      <c r="J16" s="2">
        <v>113343.06</v>
      </c>
      <c r="L16" s="2">
        <v>14882.82</v>
      </c>
      <c r="M16" s="2">
        <v>6659.3499999999985</v>
      </c>
      <c r="N16" s="2">
        <v>7681.6200000000026</v>
      </c>
      <c r="O16" s="2">
        <v>4591.1500000000015</v>
      </c>
      <c r="P16" s="2">
        <v>20231.619999999995</v>
      </c>
      <c r="Q16" s="2">
        <v>23230.790000000008</v>
      </c>
      <c r="R16" s="2">
        <v>6175.7399999999907</v>
      </c>
      <c r="S16" s="2">
        <v>11926.600000000006</v>
      </c>
      <c r="T16" s="2">
        <v>17963.369999999995</v>
      </c>
      <c r="U16" s="2"/>
      <c r="V16" s="2"/>
      <c r="X16" s="2"/>
      <c r="Y16" s="2"/>
      <c r="Z16" s="2"/>
    </row>
    <row r="17" spans="1:38" x14ac:dyDescent="0.25">
      <c r="A17"/>
      <c r="B17" t="s">
        <v>67</v>
      </c>
      <c r="C17" s="8">
        <v>62809.04</v>
      </c>
      <c r="D17" s="8">
        <v>102738.17</v>
      </c>
      <c r="E17" s="8">
        <v>39929.129999999997</v>
      </c>
      <c r="F17" s="9">
        <v>0.63572266030494973</v>
      </c>
      <c r="I17" s="1" t="s">
        <v>67</v>
      </c>
      <c r="J17" s="2">
        <v>102738.17</v>
      </c>
      <c r="K17" s="2">
        <v>18609.580000000002</v>
      </c>
      <c r="L17" s="2">
        <v>7349.3099999999977</v>
      </c>
      <c r="M17" s="2">
        <v>11299.090000000004</v>
      </c>
      <c r="N17" s="2">
        <v>14171.769999999997</v>
      </c>
      <c r="O17" s="2">
        <v>10756.800000000003</v>
      </c>
      <c r="P17" s="2">
        <v>6075.1199999999953</v>
      </c>
      <c r="Q17" s="2">
        <v>11446.279999999999</v>
      </c>
      <c r="R17" s="2">
        <v>2250.75</v>
      </c>
      <c r="S17" s="2">
        <v>7858.6500000000087</v>
      </c>
      <c r="T17" s="2">
        <v>12920.819999999992</v>
      </c>
      <c r="U17" s="2"/>
      <c r="V17" s="2"/>
      <c r="X17" s="2"/>
      <c r="Y17" s="2"/>
      <c r="Z17" s="2"/>
    </row>
    <row r="18" spans="1:38" x14ac:dyDescent="0.25">
      <c r="A18"/>
      <c r="B18" t="s">
        <v>17</v>
      </c>
      <c r="C18" s="8">
        <v>83328.75</v>
      </c>
      <c r="D18" s="8">
        <v>95861.77</v>
      </c>
      <c r="E18" s="8">
        <v>12533.020000000004</v>
      </c>
      <c r="F18" s="9">
        <v>0.15040451224817364</v>
      </c>
      <c r="I18" s="1" t="s">
        <v>17</v>
      </c>
      <c r="J18" s="2">
        <v>95861.77</v>
      </c>
      <c r="K18" s="2">
        <v>13234.439999999999</v>
      </c>
      <c r="L18" s="2">
        <v>8641.9200000000019</v>
      </c>
      <c r="M18" s="2">
        <v>1829.0299999999988</v>
      </c>
      <c r="N18" s="2">
        <v>18499.370000000003</v>
      </c>
      <c r="O18" s="2">
        <v>8061.2599999999875</v>
      </c>
      <c r="P18" s="2">
        <v>19947.130000000019</v>
      </c>
      <c r="Q18" s="2">
        <v>10727.449999999997</v>
      </c>
      <c r="R18" s="2">
        <v>0</v>
      </c>
      <c r="S18" s="2">
        <v>6546.4699999999866</v>
      </c>
      <c r="T18" s="2">
        <v>8374.7000000000116</v>
      </c>
      <c r="U18" s="2"/>
      <c r="V18" s="2"/>
      <c r="X18" s="2"/>
      <c r="Y18" s="2"/>
      <c r="Z18" s="2"/>
    </row>
    <row r="19" spans="1:38" x14ac:dyDescent="0.25">
      <c r="A19"/>
      <c r="B19" t="s">
        <v>118</v>
      </c>
      <c r="C19" s="8">
        <v>63507</v>
      </c>
      <c r="D19" s="8">
        <v>91914</v>
      </c>
      <c r="E19" s="8">
        <v>28407</v>
      </c>
      <c r="F19" s="9">
        <v>0.44730502149369356</v>
      </c>
      <c r="I19" s="1" t="s">
        <v>118</v>
      </c>
      <c r="J19" s="2">
        <v>91914</v>
      </c>
      <c r="K19" s="2">
        <v>14909</v>
      </c>
      <c r="L19" s="2">
        <v>8668</v>
      </c>
      <c r="M19" s="2">
        <v>7692</v>
      </c>
      <c r="N19" s="2">
        <v>8209</v>
      </c>
      <c r="O19" s="2">
        <v>7546</v>
      </c>
      <c r="P19" s="2">
        <v>10482</v>
      </c>
      <c r="Q19" s="2">
        <v>12545</v>
      </c>
      <c r="R19" s="2">
        <v>1443</v>
      </c>
      <c r="S19" s="2">
        <v>6900</v>
      </c>
      <c r="T19" s="2">
        <v>13520</v>
      </c>
      <c r="U19" s="2"/>
      <c r="V19" s="2"/>
      <c r="X19" s="2"/>
      <c r="Y19" s="2"/>
      <c r="Z19" s="2"/>
    </row>
    <row r="20" spans="1:38" x14ac:dyDescent="0.25">
      <c r="A20"/>
      <c r="B20" t="s">
        <v>33</v>
      </c>
      <c r="C20" s="8">
        <v>69603.83</v>
      </c>
      <c r="D20" s="8">
        <v>81130.69</v>
      </c>
      <c r="E20" s="8">
        <v>11526.86</v>
      </c>
      <c r="F20" s="9">
        <v>0.16560669147085738</v>
      </c>
      <c r="I20" s="1" t="s">
        <v>33</v>
      </c>
      <c r="J20" s="2">
        <v>81130.69</v>
      </c>
      <c r="K20" s="2">
        <v>419.37</v>
      </c>
      <c r="L20" s="2">
        <v>38294.43</v>
      </c>
      <c r="M20" s="2">
        <v>25144.36</v>
      </c>
      <c r="N20" s="2">
        <v>4450.6499999999942</v>
      </c>
      <c r="O20" s="2">
        <v>1397.6100000000006</v>
      </c>
      <c r="P20" s="2">
        <v>4884.6000000000058</v>
      </c>
      <c r="Q20" s="2">
        <v>2101.5800000000017</v>
      </c>
      <c r="R20" s="2">
        <v>0</v>
      </c>
      <c r="S20" s="2">
        <v>2200.9499999999971</v>
      </c>
      <c r="T20" s="2">
        <v>2237.1399999999994</v>
      </c>
      <c r="U20" s="2"/>
      <c r="V20" s="2"/>
      <c r="X20" s="2"/>
      <c r="Y20" s="2"/>
      <c r="Z20" s="2"/>
    </row>
    <row r="21" spans="1:38" x14ac:dyDescent="0.25">
      <c r="A21"/>
      <c r="B21" t="s">
        <v>10</v>
      </c>
      <c r="C21" s="8">
        <v>42427</v>
      </c>
      <c r="D21" s="8">
        <v>77209</v>
      </c>
      <c r="E21" s="8">
        <v>34782</v>
      </c>
      <c r="F21" s="9">
        <v>0.81980814104226085</v>
      </c>
      <c r="I21" s="1" t="s">
        <v>10</v>
      </c>
      <c r="J21" s="2">
        <v>77209</v>
      </c>
      <c r="K21" s="2">
        <v>3738</v>
      </c>
      <c r="L21" s="2">
        <v>14156</v>
      </c>
      <c r="M21" s="2">
        <v>3888</v>
      </c>
      <c r="N21" s="2">
        <v>7940</v>
      </c>
      <c r="O21" s="2">
        <v>13818</v>
      </c>
      <c r="P21" s="2">
        <v>6607</v>
      </c>
      <c r="Q21" s="2">
        <v>13194</v>
      </c>
      <c r="R21" s="2">
        <v>1684</v>
      </c>
      <c r="S21" s="2">
        <v>3805</v>
      </c>
      <c r="T21" s="2">
        <v>8379</v>
      </c>
      <c r="U21" s="2"/>
      <c r="V21" s="2"/>
      <c r="X21" s="2"/>
      <c r="Y21" s="2"/>
      <c r="Z21" s="2"/>
    </row>
    <row r="22" spans="1:38" ht="16.5" customHeight="1" x14ac:dyDescent="0.25">
      <c r="A22"/>
      <c r="B22" t="s">
        <v>15</v>
      </c>
      <c r="C22" s="8">
        <v>73848.23</v>
      </c>
      <c r="D22" s="8">
        <v>75846.05</v>
      </c>
      <c r="E22" s="8">
        <v>1997.820000000007</v>
      </c>
      <c r="F22" s="9">
        <v>2.705305191471763E-2</v>
      </c>
      <c r="I22" s="1" t="s">
        <v>15</v>
      </c>
      <c r="J22" s="2">
        <v>75846.05</v>
      </c>
      <c r="L22" s="2">
        <v>13610.37</v>
      </c>
      <c r="M22" s="2">
        <v>9865.5499999999975</v>
      </c>
      <c r="N22" s="2">
        <v>21378.870000000003</v>
      </c>
      <c r="O22" s="2">
        <v>4619.3399999999965</v>
      </c>
      <c r="P22" s="2">
        <v>10528.280000000006</v>
      </c>
      <c r="Q22" s="2">
        <v>2370.7199999999939</v>
      </c>
      <c r="R22" s="2">
        <v>2370.7200000000012</v>
      </c>
      <c r="S22" s="2">
        <v>2439.2099999999991</v>
      </c>
      <c r="T22" s="2">
        <v>8662.9900000000052</v>
      </c>
      <c r="U22" s="2"/>
      <c r="V22" s="2"/>
      <c r="X22" s="2"/>
      <c r="Y22" s="2"/>
      <c r="Z22" s="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25">
      <c r="A23"/>
      <c r="B23" t="s">
        <v>38</v>
      </c>
      <c r="C23" s="8">
        <v>33039.46</v>
      </c>
      <c r="D23" s="8">
        <v>63350.97</v>
      </c>
      <c r="E23" s="8">
        <v>30311.510000000002</v>
      </c>
      <c r="F23" s="9">
        <v>0.91743357790956637</v>
      </c>
      <c r="I23" s="1" t="s">
        <v>38</v>
      </c>
      <c r="J23" s="2">
        <v>63350.97</v>
      </c>
      <c r="K23" s="2">
        <v>2848.64</v>
      </c>
      <c r="L23" s="2">
        <v>4859.5400000000009</v>
      </c>
      <c r="M23" s="2">
        <v>2732.49</v>
      </c>
      <c r="N23" s="2">
        <v>5901.68</v>
      </c>
      <c r="O23" s="2">
        <v>4874.7300000000014</v>
      </c>
      <c r="P23" s="2">
        <v>7647.5999999999985</v>
      </c>
      <c r="Q23" s="2">
        <v>10864.14</v>
      </c>
      <c r="R23" s="2">
        <v>6150.1999999999971</v>
      </c>
      <c r="S23" s="2">
        <v>8020.43</v>
      </c>
      <c r="T23" s="2">
        <v>9451.5200000000041</v>
      </c>
      <c r="U23" s="2"/>
      <c r="V23" s="2"/>
      <c r="X23" s="2"/>
      <c r="Y23" s="2"/>
      <c r="Z23" s="2"/>
    </row>
    <row r="24" spans="1:38" x14ac:dyDescent="0.25">
      <c r="A24"/>
      <c r="B24" t="s">
        <v>101</v>
      </c>
      <c r="C24" s="8">
        <v>44548</v>
      </c>
      <c r="D24" s="8">
        <v>60063</v>
      </c>
      <c r="E24" s="8">
        <v>15515</v>
      </c>
      <c r="F24" s="9">
        <v>0.348276016880668</v>
      </c>
      <c r="I24" s="1" t="s">
        <v>101</v>
      </c>
      <c r="J24" s="2">
        <v>60063</v>
      </c>
      <c r="K24" s="2">
        <v>6760.07</v>
      </c>
      <c r="L24" s="2">
        <v>4927.2200000000012</v>
      </c>
      <c r="M24" s="2">
        <v>1864.7099999999991</v>
      </c>
      <c r="N24" s="2">
        <v>9398</v>
      </c>
      <c r="O24" s="2">
        <v>8966</v>
      </c>
      <c r="P24" s="2">
        <v>7480</v>
      </c>
      <c r="Q24" s="2">
        <v>6838</v>
      </c>
      <c r="R24" s="2">
        <v>1133</v>
      </c>
      <c r="S24" s="2">
        <v>4522</v>
      </c>
      <c r="T24" s="2">
        <v>8174</v>
      </c>
      <c r="U24" s="2"/>
      <c r="V24" s="2"/>
      <c r="X24" s="2"/>
      <c r="Y24" s="2"/>
      <c r="Z24" s="2"/>
    </row>
    <row r="25" spans="1:38" x14ac:dyDescent="0.25">
      <c r="A25"/>
      <c r="B25" t="s">
        <v>11</v>
      </c>
      <c r="C25" s="8">
        <v>40021.277000611808</v>
      </c>
      <c r="D25" s="8">
        <v>59595</v>
      </c>
      <c r="E25" s="8">
        <v>19573.722999388192</v>
      </c>
      <c r="F25" s="9">
        <v>0.48908291954524508</v>
      </c>
      <c r="I25" s="1" t="s">
        <v>11</v>
      </c>
      <c r="J25" s="2">
        <v>59595</v>
      </c>
      <c r="K25" s="2">
        <v>2502</v>
      </c>
      <c r="L25" s="2">
        <v>7765</v>
      </c>
      <c r="M25" s="2">
        <v>7883</v>
      </c>
      <c r="N25" s="2">
        <v>5522</v>
      </c>
      <c r="O25" s="2">
        <v>11467</v>
      </c>
      <c r="P25" s="2">
        <v>8923</v>
      </c>
      <c r="Q25" s="2">
        <v>4992</v>
      </c>
      <c r="R25" s="2">
        <v>601</v>
      </c>
      <c r="S25" s="2">
        <v>4205</v>
      </c>
      <c r="T25" s="2">
        <v>5735</v>
      </c>
      <c r="U25" s="2"/>
      <c r="V25" s="2"/>
      <c r="X25" s="2"/>
      <c r="Y25" s="2"/>
      <c r="Z25" s="2"/>
    </row>
    <row r="26" spans="1:38" x14ac:dyDescent="0.25">
      <c r="A26"/>
      <c r="B26" t="s">
        <v>40</v>
      </c>
      <c r="C26" s="8">
        <v>29003.58</v>
      </c>
      <c r="D26" s="8">
        <v>55345.74</v>
      </c>
      <c r="E26" s="8">
        <v>26342.159999999996</v>
      </c>
      <c r="F26" s="9">
        <v>0.9082382243847138</v>
      </c>
      <c r="I26" s="1" t="s">
        <v>40</v>
      </c>
      <c r="J26" s="2">
        <v>55345.74</v>
      </c>
      <c r="N26" s="2">
        <v>34022.26</v>
      </c>
      <c r="O26" s="2">
        <v>4390.739999999998</v>
      </c>
      <c r="P26" s="2">
        <v>4706</v>
      </c>
      <c r="Q26" s="2">
        <v>1403.0500000000029</v>
      </c>
      <c r="R26" s="2">
        <v>0</v>
      </c>
      <c r="S26" s="2">
        <v>5298.2799999999988</v>
      </c>
      <c r="T26" s="2">
        <v>5525.4099999999962</v>
      </c>
      <c r="U26" s="2"/>
      <c r="V26" s="2"/>
      <c r="X26" s="2"/>
      <c r="Y26" s="2"/>
      <c r="Z26" s="2"/>
    </row>
    <row r="27" spans="1:38" x14ac:dyDescent="0.25">
      <c r="A27"/>
      <c r="B27" t="s">
        <v>57</v>
      </c>
      <c r="C27" s="8">
        <v>48140.22</v>
      </c>
      <c r="D27" s="8">
        <v>52969.36</v>
      </c>
      <c r="E27" s="8">
        <v>4829.1399999999994</v>
      </c>
      <c r="F27" s="9">
        <v>0.10031404094123375</v>
      </c>
      <c r="I27" s="1" t="s">
        <v>57</v>
      </c>
      <c r="J27" s="2">
        <v>52969.36</v>
      </c>
      <c r="K27" s="2">
        <v>5035.26</v>
      </c>
      <c r="L27" s="2">
        <v>9000.92</v>
      </c>
      <c r="M27" s="2">
        <v>4079.7999999999993</v>
      </c>
      <c r="N27" s="2">
        <v>3053.760000000002</v>
      </c>
      <c r="O27" s="2">
        <v>3686.4499999999971</v>
      </c>
      <c r="P27" s="2">
        <v>6531.1500000000015</v>
      </c>
      <c r="Q27" s="2">
        <v>12536.119999999999</v>
      </c>
      <c r="R27" s="2">
        <v>2908.4500000000044</v>
      </c>
      <c r="S27" s="2">
        <v>2494.5899999999965</v>
      </c>
      <c r="T27" s="2">
        <v>3642.8600000000006</v>
      </c>
      <c r="U27" s="2"/>
      <c r="V27" s="2"/>
      <c r="X27" s="2"/>
      <c r="Y27" s="2"/>
      <c r="Z27" s="2"/>
    </row>
    <row r="28" spans="1:38" x14ac:dyDescent="0.25">
      <c r="A28"/>
      <c r="B28" t="s">
        <v>12</v>
      </c>
      <c r="C28" s="8">
        <v>37996.39</v>
      </c>
      <c r="D28" s="8">
        <v>46023.44</v>
      </c>
      <c r="E28" s="8">
        <v>8027.0500000000029</v>
      </c>
      <c r="F28" s="9">
        <v>0.21125822742634237</v>
      </c>
      <c r="I28" s="1" t="s">
        <v>12</v>
      </c>
      <c r="J28" s="2">
        <v>46023.44</v>
      </c>
      <c r="K28" s="2">
        <v>2461</v>
      </c>
      <c r="L28" s="2">
        <v>4243.9399999999996</v>
      </c>
      <c r="M28" s="2">
        <v>1606.2400000000007</v>
      </c>
      <c r="N28" s="2">
        <v>8913.16</v>
      </c>
      <c r="O28" s="2">
        <v>5348.02</v>
      </c>
      <c r="P28" s="2">
        <v>8413.9399999999987</v>
      </c>
      <c r="Q28" s="2">
        <v>3529.2700000000004</v>
      </c>
      <c r="R28" s="2">
        <v>2238.3600000000006</v>
      </c>
      <c r="S28" s="2">
        <v>6355.8399999999965</v>
      </c>
      <c r="T28" s="2">
        <v>2913.6700000000055</v>
      </c>
      <c r="U28" s="2"/>
      <c r="V28" s="2"/>
      <c r="X28" s="2"/>
      <c r="Y28" s="2"/>
      <c r="Z28" s="2"/>
    </row>
    <row r="29" spans="1:38" x14ac:dyDescent="0.25">
      <c r="A29"/>
      <c r="B29" t="s">
        <v>54</v>
      </c>
      <c r="C29" s="8">
        <v>0</v>
      </c>
      <c r="D29" s="8">
        <v>45340.07</v>
      </c>
      <c r="E29" s="8">
        <v>45340.07</v>
      </c>
      <c r="F29" s="9" t="e">
        <v>#DIV/0!</v>
      </c>
      <c r="I29" s="1" t="s">
        <v>54</v>
      </c>
      <c r="J29" s="2">
        <v>45340.07</v>
      </c>
      <c r="L29" s="2">
        <v>21869.1</v>
      </c>
      <c r="M29" s="2">
        <v>10814.32</v>
      </c>
      <c r="N29" s="2">
        <v>12656.650000000001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/>
      <c r="V29" s="2"/>
      <c r="X29" s="2"/>
      <c r="Y29" s="2"/>
      <c r="Z29" s="2"/>
    </row>
    <row r="30" spans="1:38" x14ac:dyDescent="0.25">
      <c r="A30"/>
      <c r="B30" t="s">
        <v>92</v>
      </c>
      <c r="C30" s="8">
        <v>39788.200000000004</v>
      </c>
      <c r="D30" s="8">
        <v>44412.55</v>
      </c>
      <c r="E30" s="8">
        <v>4624.3499999999985</v>
      </c>
      <c r="F30" s="9">
        <v>0.11622415691084287</v>
      </c>
      <c r="I30" s="1" t="s">
        <v>92</v>
      </c>
      <c r="J30" s="2">
        <v>44412.55</v>
      </c>
      <c r="K30" s="2">
        <v>3517.45</v>
      </c>
      <c r="L30" s="2">
        <v>4472.1799999999994</v>
      </c>
      <c r="M30" s="2">
        <v>4885.4999999999982</v>
      </c>
      <c r="N30" s="2">
        <v>3038.6000000000022</v>
      </c>
      <c r="O30" s="2">
        <v>4311.7400000000016</v>
      </c>
      <c r="P30" s="2">
        <v>5200.9699999999975</v>
      </c>
      <c r="Q30" s="2">
        <v>2794.9799999999996</v>
      </c>
      <c r="R30" s="2">
        <v>0</v>
      </c>
      <c r="S30" s="2">
        <v>4178.8899999999994</v>
      </c>
      <c r="T30" s="2">
        <v>12012.240000000005</v>
      </c>
      <c r="U30" s="2"/>
      <c r="V30" s="2"/>
      <c r="X30" s="2"/>
      <c r="Y30" s="2"/>
      <c r="Z30" s="2"/>
    </row>
    <row r="31" spans="1:38" x14ac:dyDescent="0.25">
      <c r="A31"/>
      <c r="B31" t="s">
        <v>47</v>
      </c>
      <c r="C31" s="8">
        <v>5087.6899999999996</v>
      </c>
      <c r="D31" s="8">
        <v>32300.05</v>
      </c>
      <c r="E31" s="8">
        <v>27212.36</v>
      </c>
      <c r="F31" s="9">
        <v>5.3486670768069597</v>
      </c>
      <c r="I31" s="1" t="s">
        <v>47</v>
      </c>
      <c r="J31" s="2">
        <v>32300.05</v>
      </c>
      <c r="K31" s="2">
        <v>2338.23</v>
      </c>
      <c r="L31" s="2">
        <v>4285.07</v>
      </c>
      <c r="M31" s="2">
        <v>2939.0099999999993</v>
      </c>
      <c r="N31" s="2">
        <v>2654.3300000000017</v>
      </c>
      <c r="O31" s="2">
        <v>6051.6500000000015</v>
      </c>
      <c r="P31" s="2">
        <v>4684.619999999999</v>
      </c>
      <c r="Q31" s="2">
        <v>2520.6399999999994</v>
      </c>
      <c r="R31" s="2">
        <v>0</v>
      </c>
      <c r="S31" s="2">
        <v>4514.0600000000013</v>
      </c>
      <c r="T31" s="2">
        <v>2312.4399999999987</v>
      </c>
      <c r="U31" s="2"/>
      <c r="V31" s="2"/>
      <c r="X31" s="2"/>
      <c r="Y31" s="2"/>
      <c r="Z31" s="2"/>
    </row>
    <row r="32" spans="1:38" x14ac:dyDescent="0.25">
      <c r="A32"/>
      <c r="B32" t="s">
        <v>82</v>
      </c>
      <c r="C32" s="8">
        <v>24521.599999999999</v>
      </c>
      <c r="D32" s="8">
        <v>29245.08</v>
      </c>
      <c r="E32" s="8">
        <v>4723.4800000000032</v>
      </c>
      <c r="F32" s="9">
        <v>0.192625277306538</v>
      </c>
      <c r="I32" s="1" t="s">
        <v>82</v>
      </c>
      <c r="J32" s="2">
        <v>29245.08</v>
      </c>
      <c r="K32" s="2">
        <v>4183.18</v>
      </c>
      <c r="L32" s="2">
        <v>2685.62</v>
      </c>
      <c r="M32" s="2">
        <v>2004.079999999999</v>
      </c>
      <c r="N32" s="2">
        <v>2178.7300000000014</v>
      </c>
      <c r="O32" s="2">
        <v>3493.6399999999994</v>
      </c>
      <c r="P32" s="2">
        <v>3559.0200000000004</v>
      </c>
      <c r="Q32" s="2">
        <v>4891.739999999998</v>
      </c>
      <c r="R32" s="2">
        <v>1668.5900000000001</v>
      </c>
      <c r="S32" s="2">
        <v>1328.0500000000029</v>
      </c>
      <c r="T32" s="2">
        <v>3252.4300000000003</v>
      </c>
      <c r="U32" s="2"/>
      <c r="V32" s="2"/>
      <c r="X32" s="2"/>
      <c r="Y32" s="2"/>
      <c r="Z32" s="2"/>
    </row>
    <row r="33" spans="1:26" x14ac:dyDescent="0.25">
      <c r="A33"/>
      <c r="B33" t="s">
        <v>41</v>
      </c>
      <c r="C33" s="8">
        <v>45692.47</v>
      </c>
      <c r="D33" s="8">
        <v>23862.77</v>
      </c>
      <c r="E33" s="8">
        <v>-21829.7</v>
      </c>
      <c r="F33" s="9">
        <v>-0.47775268003677629</v>
      </c>
      <c r="I33" s="1" t="s">
        <v>41</v>
      </c>
      <c r="J33" s="2">
        <v>23862.77</v>
      </c>
      <c r="K33" s="2">
        <v>7118.2</v>
      </c>
      <c r="L33" s="2">
        <v>2699.0600000000004</v>
      </c>
      <c r="M33" s="2">
        <v>0</v>
      </c>
      <c r="N33" s="2">
        <v>0</v>
      </c>
      <c r="O33" s="2">
        <v>148.40999999999985</v>
      </c>
      <c r="P33" s="2">
        <v>13625.429999999998</v>
      </c>
      <c r="Q33" s="2">
        <v>0</v>
      </c>
      <c r="R33" s="2">
        <v>1.2999999962630682E-3</v>
      </c>
      <c r="S33" s="2">
        <v>0</v>
      </c>
      <c r="T33" s="2">
        <v>271.66870000000563</v>
      </c>
      <c r="U33" s="2"/>
      <c r="V33" s="2"/>
      <c r="X33" s="2"/>
      <c r="Y33" s="2"/>
      <c r="Z33" s="2"/>
    </row>
    <row r="34" spans="1:26" x14ac:dyDescent="0.25">
      <c r="A34"/>
      <c r="B34" t="s">
        <v>94</v>
      </c>
      <c r="C34" s="8">
        <v>13168.5</v>
      </c>
      <c r="D34" s="8">
        <v>23637.5</v>
      </c>
      <c r="E34" s="8">
        <v>10469</v>
      </c>
      <c r="F34" s="9">
        <v>0.79500322739871665</v>
      </c>
      <c r="I34" s="1" t="s">
        <v>94</v>
      </c>
      <c r="J34" s="2">
        <v>23637.5</v>
      </c>
      <c r="L34" s="2">
        <v>0</v>
      </c>
      <c r="M34" s="2">
        <v>0</v>
      </c>
      <c r="N34" s="2">
        <v>0</v>
      </c>
      <c r="O34" s="2">
        <v>11414.2</v>
      </c>
      <c r="P34" s="2">
        <v>1829.5</v>
      </c>
      <c r="Q34" s="2">
        <v>2345</v>
      </c>
      <c r="R34" s="2">
        <v>-11</v>
      </c>
      <c r="S34" s="2">
        <v>6969.7999999999993</v>
      </c>
      <c r="T34" s="2">
        <v>1090</v>
      </c>
      <c r="U34" s="2"/>
      <c r="V34" s="2"/>
      <c r="X34" s="2"/>
      <c r="Y34" s="2"/>
      <c r="Z34" s="2"/>
    </row>
    <row r="35" spans="1:26" x14ac:dyDescent="0.25">
      <c r="A35"/>
      <c r="B35" t="s">
        <v>73</v>
      </c>
      <c r="C35" s="8">
        <v>29426.621387515966</v>
      </c>
      <c r="D35" s="8">
        <v>18794</v>
      </c>
      <c r="E35" s="8">
        <v>-10632.621387515966</v>
      </c>
      <c r="F35" s="9">
        <v>-0.36132661128493604</v>
      </c>
      <c r="I35" s="1" t="s">
        <v>73</v>
      </c>
      <c r="J35" s="2">
        <v>18794</v>
      </c>
      <c r="L35" s="2">
        <v>1961</v>
      </c>
      <c r="M35" s="2">
        <v>3069</v>
      </c>
      <c r="N35" s="2">
        <v>4024</v>
      </c>
      <c r="O35" s="2">
        <v>2775</v>
      </c>
      <c r="P35" s="2">
        <v>1508</v>
      </c>
      <c r="Q35" s="2">
        <v>2080</v>
      </c>
      <c r="R35" s="2">
        <v>1255</v>
      </c>
      <c r="S35" s="2">
        <v>1240</v>
      </c>
      <c r="T35" s="2">
        <v>882</v>
      </c>
      <c r="U35" s="2"/>
      <c r="V35" s="2"/>
      <c r="X35" s="2"/>
      <c r="Y35" s="2"/>
      <c r="Z35" s="2"/>
    </row>
    <row r="36" spans="1:26" x14ac:dyDescent="0.25">
      <c r="A36"/>
      <c r="B36" t="s">
        <v>21</v>
      </c>
      <c r="C36" s="8">
        <v>15880.61</v>
      </c>
      <c r="D36" s="8">
        <v>17078.79</v>
      </c>
      <c r="E36" s="8">
        <v>1198.1800000000003</v>
      </c>
      <c r="F36" s="9">
        <v>7.5449242818758311E-2</v>
      </c>
      <c r="I36" s="1" t="s">
        <v>21</v>
      </c>
      <c r="J36" s="2">
        <v>17078.79</v>
      </c>
      <c r="K36" s="2">
        <v>2984.03</v>
      </c>
      <c r="L36" s="2">
        <v>2299.6699999999996</v>
      </c>
      <c r="M36" s="2">
        <v>1051.5600000000004</v>
      </c>
      <c r="N36" s="2">
        <v>2020.3199999999997</v>
      </c>
      <c r="O36" s="2">
        <v>2121.1200000000008</v>
      </c>
      <c r="P36" s="2">
        <v>708.13999999999942</v>
      </c>
      <c r="Q36" s="2">
        <v>3591.08</v>
      </c>
      <c r="R36" s="2">
        <v>1435.1599999999999</v>
      </c>
      <c r="S36" s="2">
        <v>867.71000000000095</v>
      </c>
      <c r="T36" s="2">
        <v>0</v>
      </c>
      <c r="U36" s="2"/>
      <c r="V36" s="2"/>
      <c r="X36" s="2"/>
      <c r="Y36" s="2"/>
      <c r="Z36" s="2"/>
    </row>
    <row r="37" spans="1:26" x14ac:dyDescent="0.25">
      <c r="A37"/>
      <c r="B37" t="s">
        <v>61</v>
      </c>
      <c r="C37" s="8">
        <v>23637</v>
      </c>
      <c r="D37" s="8">
        <v>13634</v>
      </c>
      <c r="E37" s="8">
        <v>-10003</v>
      </c>
      <c r="F37" s="9">
        <v>-0.42319245251089399</v>
      </c>
      <c r="I37" s="1" t="s">
        <v>61</v>
      </c>
      <c r="J37" s="2">
        <v>13634</v>
      </c>
      <c r="O37" s="2">
        <v>12679</v>
      </c>
      <c r="P37" s="2">
        <v>351</v>
      </c>
      <c r="Q37" s="2">
        <v>0</v>
      </c>
      <c r="R37" s="2">
        <v>603</v>
      </c>
      <c r="S37" s="2">
        <v>0</v>
      </c>
      <c r="T37" s="2">
        <v>1</v>
      </c>
      <c r="U37" s="2"/>
      <c r="V37" s="2"/>
      <c r="X37" s="2"/>
      <c r="Y37" s="2"/>
      <c r="Z37" s="2"/>
    </row>
    <row r="38" spans="1:26" x14ac:dyDescent="0.25">
      <c r="A38"/>
      <c r="B38" t="s">
        <v>31</v>
      </c>
      <c r="C38" s="8">
        <v>8764.3500000000022</v>
      </c>
      <c r="D38" s="8">
        <v>13113.510000000004</v>
      </c>
      <c r="E38" s="8">
        <v>4349.1600000000017</v>
      </c>
      <c r="F38" s="9">
        <v>0.49623303496551374</v>
      </c>
      <c r="I38" s="1" t="s">
        <v>31</v>
      </c>
      <c r="J38" s="2">
        <v>13113.510000000004</v>
      </c>
      <c r="K38" s="2">
        <v>1011.8599999999999</v>
      </c>
      <c r="L38" s="2">
        <v>2894.3200000000006</v>
      </c>
      <c r="M38" s="2">
        <v>1535.1599999999999</v>
      </c>
      <c r="N38" s="2">
        <v>787.98999999999887</v>
      </c>
      <c r="O38" s="2">
        <v>739.09000000000015</v>
      </c>
      <c r="P38" s="2">
        <v>3445.7300000000005</v>
      </c>
      <c r="Q38" s="2">
        <v>1399.1400000000012</v>
      </c>
      <c r="R38" s="2">
        <v>0</v>
      </c>
      <c r="S38" s="2">
        <v>1018.6200000000008</v>
      </c>
      <c r="T38" s="2">
        <v>281.60000000000218</v>
      </c>
      <c r="U38" s="2"/>
      <c r="V38" s="2"/>
      <c r="X38" s="2"/>
      <c r="Y38" s="2"/>
      <c r="Z38" s="2"/>
    </row>
    <row r="39" spans="1:26" x14ac:dyDescent="0.25">
      <c r="A39"/>
      <c r="B39" t="s">
        <v>14</v>
      </c>
      <c r="C39" s="8">
        <v>13916.030000000002</v>
      </c>
      <c r="D39" s="8">
        <v>13049.65</v>
      </c>
      <c r="E39" s="8">
        <v>-866.38000000000284</v>
      </c>
      <c r="F39" s="9">
        <v>-6.2257698495907454E-2</v>
      </c>
      <c r="I39" s="1" t="s">
        <v>14</v>
      </c>
      <c r="J39" s="2">
        <v>13049.65</v>
      </c>
      <c r="K39" s="2">
        <v>2412.34</v>
      </c>
      <c r="L39" s="2">
        <v>0</v>
      </c>
      <c r="M39" s="2">
        <v>1070.48</v>
      </c>
      <c r="N39" s="2">
        <v>3039.57</v>
      </c>
      <c r="O39" s="2">
        <v>522.43000000000029</v>
      </c>
      <c r="P39" s="2">
        <v>2794.5999999999995</v>
      </c>
      <c r="Q39" s="2">
        <v>3732.66</v>
      </c>
      <c r="R39" s="2">
        <v>-522.43000000000029</v>
      </c>
      <c r="S39" s="2">
        <v>0</v>
      </c>
      <c r="T39" s="2">
        <v>0</v>
      </c>
      <c r="U39" s="2"/>
      <c r="V39" s="2"/>
      <c r="X39" s="2"/>
      <c r="Y39" s="2"/>
      <c r="Z39" s="2"/>
    </row>
    <row r="40" spans="1:26" x14ac:dyDescent="0.25">
      <c r="A40"/>
      <c r="B40" t="s">
        <v>69</v>
      </c>
      <c r="C40" s="8">
        <v>11418.71</v>
      </c>
      <c r="D40" s="8">
        <v>13007.8</v>
      </c>
      <c r="E40" s="8">
        <v>1589.0900000000001</v>
      </c>
      <c r="F40" s="9">
        <v>0.13916545739404884</v>
      </c>
      <c r="I40" s="1" t="s">
        <v>69</v>
      </c>
      <c r="J40" s="2">
        <v>13007.8</v>
      </c>
      <c r="K40" s="2">
        <v>2023.44</v>
      </c>
      <c r="L40" s="2">
        <v>1647.4899999999998</v>
      </c>
      <c r="M40" s="2">
        <v>1014.0000000000005</v>
      </c>
      <c r="N40" s="2">
        <v>1428.5599999999995</v>
      </c>
      <c r="O40" s="2">
        <v>924.44000000000051</v>
      </c>
      <c r="P40" s="2">
        <v>1568.1599999999999</v>
      </c>
      <c r="Q40" s="2">
        <v>1449.7299999999996</v>
      </c>
      <c r="R40" s="2">
        <v>309.31999999999971</v>
      </c>
      <c r="S40" s="2">
        <v>1120.3400000000001</v>
      </c>
      <c r="T40" s="2">
        <v>1522.3199999999997</v>
      </c>
      <c r="U40" s="2"/>
      <c r="V40" s="2"/>
      <c r="X40" s="2"/>
      <c r="Y40" s="2"/>
      <c r="Z40" s="2"/>
    </row>
    <row r="41" spans="1:26" x14ac:dyDescent="0.25">
      <c r="A41"/>
      <c r="B41" t="s">
        <v>25</v>
      </c>
      <c r="C41" s="8">
        <v>22908</v>
      </c>
      <c r="D41" s="8">
        <v>12216</v>
      </c>
      <c r="E41" s="8">
        <v>-10692</v>
      </c>
      <c r="F41" s="9">
        <v>-0.46673651126244109</v>
      </c>
      <c r="I41" s="1" t="s">
        <v>25</v>
      </c>
      <c r="J41" s="2">
        <v>12216</v>
      </c>
      <c r="K41" s="2">
        <v>1441</v>
      </c>
      <c r="L41" s="2">
        <v>1295</v>
      </c>
      <c r="M41" s="2">
        <v>785</v>
      </c>
      <c r="N41" s="2">
        <v>1206</v>
      </c>
      <c r="O41" s="2">
        <v>1297</v>
      </c>
      <c r="P41" s="2">
        <v>1553</v>
      </c>
      <c r="Q41" s="2">
        <v>852</v>
      </c>
      <c r="R41" s="2">
        <v>1597</v>
      </c>
      <c r="S41" s="2">
        <v>800</v>
      </c>
      <c r="T41" s="2">
        <v>1390</v>
      </c>
      <c r="U41" s="2"/>
      <c r="V41" s="2"/>
      <c r="X41" s="2"/>
      <c r="Y41" s="2"/>
      <c r="Z41" s="2"/>
    </row>
    <row r="42" spans="1:26" x14ac:dyDescent="0.25">
      <c r="A42"/>
      <c r="B42" t="s">
        <v>51</v>
      </c>
      <c r="C42" s="8">
        <v>89.6</v>
      </c>
      <c r="D42" s="8">
        <v>12093.13</v>
      </c>
      <c r="E42" s="8">
        <v>12003.529999999999</v>
      </c>
      <c r="F42" s="9">
        <v>133.96796875000001</v>
      </c>
      <c r="I42" s="1" t="s">
        <v>51</v>
      </c>
      <c r="J42" s="2">
        <v>12093.13</v>
      </c>
      <c r="K42" s="2">
        <v>0</v>
      </c>
      <c r="L42" s="2">
        <v>5188.45</v>
      </c>
      <c r="M42" s="2">
        <v>0</v>
      </c>
      <c r="N42" s="2">
        <v>0</v>
      </c>
      <c r="O42" s="2">
        <v>0</v>
      </c>
      <c r="P42" s="2">
        <v>-77.829999999999927</v>
      </c>
      <c r="Q42" s="2">
        <v>6.1999999999998181</v>
      </c>
      <c r="R42" s="2">
        <v>71.630000000000109</v>
      </c>
      <c r="S42" s="2">
        <v>3458.4000000000005</v>
      </c>
      <c r="T42" s="2">
        <v>3446.2799999999988</v>
      </c>
      <c r="U42" s="2"/>
      <c r="V42" s="2"/>
      <c r="X42" s="2"/>
      <c r="Y42" s="2"/>
      <c r="Z42" s="2"/>
    </row>
    <row r="43" spans="1:26" x14ac:dyDescent="0.25">
      <c r="A43"/>
      <c r="B43" t="s">
        <v>87</v>
      </c>
      <c r="C43" s="8">
        <v>4967.7299999999996</v>
      </c>
      <c r="D43" s="8">
        <v>11101.53</v>
      </c>
      <c r="E43" s="8">
        <v>6133.8000000000011</v>
      </c>
      <c r="F43" s="9">
        <v>1.2347289405825199</v>
      </c>
      <c r="I43" s="1" t="s">
        <v>87</v>
      </c>
      <c r="J43" s="2">
        <v>11101.53</v>
      </c>
      <c r="L43" s="2">
        <v>4258.58</v>
      </c>
      <c r="M43" s="2">
        <v>996.76000000000022</v>
      </c>
      <c r="N43" s="2">
        <v>648.68000000000029</v>
      </c>
      <c r="O43" s="2">
        <v>783.79999999999927</v>
      </c>
      <c r="P43" s="2">
        <v>797.45000000000073</v>
      </c>
      <c r="Q43" s="2">
        <v>1019.1599999999999</v>
      </c>
      <c r="R43" s="2">
        <v>0</v>
      </c>
      <c r="S43" s="2">
        <v>920.69999999999891</v>
      </c>
      <c r="T43" s="2">
        <v>1676.4000000000015</v>
      </c>
      <c r="U43" s="2"/>
      <c r="V43" s="2"/>
      <c r="X43" s="2"/>
      <c r="Y43" s="2"/>
      <c r="Z43" s="2"/>
    </row>
    <row r="44" spans="1:26" x14ac:dyDescent="0.25">
      <c r="A44"/>
      <c r="B44" t="s">
        <v>96</v>
      </c>
      <c r="C44" s="8">
        <v>12963.81</v>
      </c>
      <c r="D44" s="8">
        <v>9587.34</v>
      </c>
      <c r="E44" s="8">
        <v>-3376.4699999999993</v>
      </c>
      <c r="F44" s="9">
        <v>-0.26045352407972655</v>
      </c>
      <c r="I44" s="1" t="s">
        <v>96</v>
      </c>
      <c r="J44" s="2">
        <v>9587.34</v>
      </c>
      <c r="L44" s="2">
        <v>2086.86</v>
      </c>
      <c r="M44" s="2">
        <v>-154.76999999999998</v>
      </c>
      <c r="N44" s="2">
        <v>1115.8499999999999</v>
      </c>
      <c r="O44" s="2">
        <v>451.5</v>
      </c>
      <c r="P44" s="2">
        <v>574.55999999999995</v>
      </c>
      <c r="Q44" s="2">
        <v>727.85999999999967</v>
      </c>
      <c r="R44" s="2">
        <v>353.01000000000022</v>
      </c>
      <c r="S44" s="2">
        <v>2110.92</v>
      </c>
      <c r="T44" s="2">
        <v>2321.5500000000002</v>
      </c>
      <c r="U44" s="2"/>
      <c r="V44" s="2"/>
      <c r="X44" s="2"/>
      <c r="Y44" s="2"/>
      <c r="Z44" s="2"/>
    </row>
    <row r="45" spans="1:26" x14ac:dyDescent="0.25">
      <c r="A45"/>
      <c r="B45" t="s">
        <v>95</v>
      </c>
      <c r="C45" s="8">
        <v>6829.46</v>
      </c>
      <c r="D45" s="8">
        <v>8832.2799999999988</v>
      </c>
      <c r="E45" s="8">
        <v>2002.8199999999988</v>
      </c>
      <c r="F45" s="9">
        <v>0.29326183914980075</v>
      </c>
      <c r="I45" s="1" t="s">
        <v>95</v>
      </c>
      <c r="J45" s="2">
        <v>8832.2799999999988</v>
      </c>
      <c r="L45" s="2">
        <v>662.13</v>
      </c>
      <c r="M45" s="2">
        <v>3151.8999999999996</v>
      </c>
      <c r="N45" s="2">
        <v>1157.6400000000003</v>
      </c>
      <c r="O45" s="2">
        <v>1981.079999999999</v>
      </c>
      <c r="P45" s="2">
        <v>0</v>
      </c>
      <c r="Q45" s="2">
        <v>0</v>
      </c>
      <c r="R45" s="2">
        <v>0</v>
      </c>
      <c r="S45" s="2">
        <v>1087.6300000000001</v>
      </c>
      <c r="T45" s="2">
        <v>791.89999999999873</v>
      </c>
      <c r="U45" s="2"/>
      <c r="V45" s="2"/>
      <c r="X45" s="2"/>
      <c r="Y45" s="2"/>
      <c r="Z45" s="2"/>
    </row>
    <row r="46" spans="1:26" x14ac:dyDescent="0.25">
      <c r="A46"/>
      <c r="B46" t="s">
        <v>28</v>
      </c>
      <c r="C46" s="8">
        <v>9403.07</v>
      </c>
      <c r="D46" s="8">
        <v>8217.27</v>
      </c>
      <c r="E46" s="8">
        <v>-1185.7999999999993</v>
      </c>
      <c r="F46" s="9">
        <v>-0.12610774991571894</v>
      </c>
      <c r="I46" s="1" t="s">
        <v>28</v>
      </c>
      <c r="J46" s="2">
        <v>8217.27</v>
      </c>
      <c r="K46" s="2">
        <v>553.23</v>
      </c>
      <c r="L46" s="2">
        <v>1428.78</v>
      </c>
      <c r="M46" s="2">
        <v>2065.0300000000002</v>
      </c>
      <c r="O46" s="2">
        <v>1132.2</v>
      </c>
      <c r="P46" s="2">
        <v>1938.68</v>
      </c>
      <c r="Q46" s="2"/>
      <c r="R46" s="2">
        <v>18.899999999999999</v>
      </c>
      <c r="S46" s="2">
        <v>0</v>
      </c>
      <c r="T46" s="2">
        <v>1080.4500000000007</v>
      </c>
      <c r="U46" s="2"/>
      <c r="V46" s="2"/>
      <c r="X46" s="2"/>
      <c r="Y46" s="2"/>
      <c r="Z46" s="2"/>
    </row>
    <row r="47" spans="1:26" x14ac:dyDescent="0.25">
      <c r="A47"/>
      <c r="B47" t="s">
        <v>50</v>
      </c>
      <c r="C47" s="8">
        <v>2285</v>
      </c>
      <c r="D47" s="8">
        <v>4974</v>
      </c>
      <c r="E47" s="8">
        <v>2689</v>
      </c>
      <c r="F47" s="9">
        <v>1.176805251641138</v>
      </c>
      <c r="I47" s="1" t="s">
        <v>50</v>
      </c>
      <c r="J47" s="2">
        <v>4974</v>
      </c>
      <c r="L47" s="2">
        <v>0</v>
      </c>
      <c r="M47" s="2">
        <v>547</v>
      </c>
      <c r="N47" s="2">
        <v>179</v>
      </c>
      <c r="O47" s="2">
        <v>1049</v>
      </c>
      <c r="P47" s="2">
        <v>87</v>
      </c>
      <c r="Q47" s="2">
        <v>1102</v>
      </c>
      <c r="R47" s="2">
        <v>0</v>
      </c>
      <c r="S47" s="2">
        <v>1774</v>
      </c>
      <c r="T47" s="2">
        <v>236</v>
      </c>
      <c r="U47" s="2"/>
      <c r="V47" s="2"/>
      <c r="X47" s="2"/>
      <c r="Y47" s="2"/>
      <c r="Z47" s="2"/>
    </row>
    <row r="48" spans="1:26" x14ac:dyDescent="0.25">
      <c r="A48"/>
      <c r="B48" t="s">
        <v>36</v>
      </c>
      <c r="C48" s="8">
        <v>6367.0499999999993</v>
      </c>
      <c r="D48" s="8">
        <v>4426.71</v>
      </c>
      <c r="E48" s="8">
        <v>-1940.3399999999992</v>
      </c>
      <c r="F48" s="9">
        <v>-0.30474709637901376</v>
      </c>
      <c r="I48" s="1" t="s">
        <v>36</v>
      </c>
      <c r="J48" s="2">
        <v>4426.71</v>
      </c>
      <c r="K48" s="2">
        <v>0</v>
      </c>
      <c r="L48" s="2">
        <v>614.62</v>
      </c>
      <c r="M48" s="2">
        <v>1241.1599999999999</v>
      </c>
      <c r="N48" s="2">
        <v>1067.3800000000001</v>
      </c>
      <c r="O48" s="2">
        <v>555.12000000000035</v>
      </c>
      <c r="P48" s="2">
        <v>0</v>
      </c>
      <c r="Q48" s="2">
        <v>948.42999999999984</v>
      </c>
      <c r="R48" s="2">
        <v>0</v>
      </c>
      <c r="S48" s="2">
        <v>0</v>
      </c>
      <c r="T48" s="2">
        <v>0</v>
      </c>
      <c r="U48" s="2"/>
      <c r="V48" s="2"/>
      <c r="X48" s="2"/>
      <c r="Y48" s="2"/>
      <c r="Z48" s="2"/>
    </row>
    <row r="49" spans="1:26" x14ac:dyDescent="0.25">
      <c r="A49"/>
      <c r="B49" t="s">
        <v>13</v>
      </c>
      <c r="C49" s="8">
        <v>530.77011638714498</v>
      </c>
      <c r="D49" s="8">
        <v>4200</v>
      </c>
      <c r="E49" s="8">
        <v>3669.2298836128548</v>
      </c>
      <c r="F49" s="9">
        <v>6.9130302749307573</v>
      </c>
      <c r="I49" s="1" t="s">
        <v>13</v>
      </c>
      <c r="J49" s="2">
        <v>4200</v>
      </c>
      <c r="L49" s="2">
        <v>0</v>
      </c>
      <c r="M49" s="2">
        <v>0</v>
      </c>
      <c r="N49" s="2">
        <v>0</v>
      </c>
      <c r="O49" s="2">
        <v>4200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/>
      <c r="V49" s="2"/>
      <c r="X49" s="2"/>
      <c r="Y49" s="2"/>
      <c r="Z49" s="2"/>
    </row>
    <row r="50" spans="1:26" x14ac:dyDescent="0.25">
      <c r="A50"/>
      <c r="B50" t="s">
        <v>64</v>
      </c>
      <c r="C50" s="8">
        <v>5981.22</v>
      </c>
      <c r="D50" s="8">
        <v>4073.5</v>
      </c>
      <c r="E50" s="8">
        <v>-1907.7200000000003</v>
      </c>
      <c r="F50" s="9">
        <v>-0.31895165200410625</v>
      </c>
      <c r="I50" s="1" t="s">
        <v>64</v>
      </c>
      <c r="J50" s="2">
        <v>4073.5</v>
      </c>
      <c r="K50" s="2">
        <v>578.9</v>
      </c>
      <c r="L50" s="2">
        <v>624.6</v>
      </c>
      <c r="M50" s="2">
        <v>0</v>
      </c>
      <c r="N50" s="2">
        <v>884.57000000000016</v>
      </c>
      <c r="O50" s="2">
        <v>0</v>
      </c>
      <c r="P50" s="2">
        <v>1624.33</v>
      </c>
      <c r="Q50" s="2">
        <v>361.09999999999991</v>
      </c>
      <c r="R50" s="2">
        <v>0</v>
      </c>
      <c r="S50" s="2">
        <v>0</v>
      </c>
      <c r="T50" s="2">
        <v>0</v>
      </c>
      <c r="U50" s="2"/>
      <c r="V50" s="2"/>
      <c r="X50" s="2"/>
      <c r="Y50" s="2"/>
      <c r="Z50" s="2"/>
    </row>
    <row r="51" spans="1:26" x14ac:dyDescent="0.25">
      <c r="A51"/>
      <c r="B51" t="s">
        <v>20</v>
      </c>
      <c r="C51" s="8">
        <v>3125.2</v>
      </c>
      <c r="D51" s="8">
        <v>3753.25</v>
      </c>
      <c r="E51" s="8">
        <v>628.05000000000018</v>
      </c>
      <c r="F51" s="9">
        <v>0.20096313835914503</v>
      </c>
      <c r="I51" s="1" t="s">
        <v>20</v>
      </c>
      <c r="J51" s="2">
        <v>3753.25</v>
      </c>
      <c r="L51" s="2">
        <v>0</v>
      </c>
      <c r="M51" s="2">
        <v>0</v>
      </c>
      <c r="N51" s="2">
        <v>0</v>
      </c>
      <c r="O51" s="2">
        <v>0</v>
      </c>
      <c r="P51" s="2">
        <v>2550</v>
      </c>
      <c r="Q51" s="2">
        <v>0</v>
      </c>
      <c r="R51" s="2">
        <v>58.25</v>
      </c>
      <c r="S51" s="2">
        <v>0</v>
      </c>
      <c r="T51" s="2">
        <v>1145</v>
      </c>
      <c r="U51" s="2"/>
      <c r="V51" s="2"/>
      <c r="X51" s="2"/>
      <c r="Y51" s="2"/>
      <c r="Z51" s="2"/>
    </row>
    <row r="52" spans="1:26" x14ac:dyDescent="0.25">
      <c r="A52"/>
      <c r="B52" t="s">
        <v>30</v>
      </c>
      <c r="C52" s="8">
        <v>2900</v>
      </c>
      <c r="D52" s="8">
        <v>3718</v>
      </c>
      <c r="E52" s="8">
        <v>818</v>
      </c>
      <c r="F52" s="9">
        <v>0.28206896551724148</v>
      </c>
      <c r="I52" s="1" t="s">
        <v>30</v>
      </c>
      <c r="J52" s="2">
        <v>3718</v>
      </c>
      <c r="K52" s="2">
        <v>0</v>
      </c>
      <c r="L52" s="2">
        <v>1134</v>
      </c>
      <c r="M52" s="2">
        <v>249</v>
      </c>
      <c r="N52" s="2">
        <v>242</v>
      </c>
      <c r="O52" s="2">
        <v>589</v>
      </c>
      <c r="P52" s="2">
        <v>817</v>
      </c>
      <c r="Q52" s="2">
        <v>151</v>
      </c>
      <c r="R52" s="2">
        <v>142</v>
      </c>
      <c r="S52" s="2">
        <v>233</v>
      </c>
      <c r="T52" s="2">
        <v>161</v>
      </c>
      <c r="U52" s="2"/>
      <c r="V52" s="2"/>
      <c r="X52" s="2"/>
      <c r="Y52" s="2"/>
      <c r="Z52" s="2"/>
    </row>
    <row r="53" spans="1:26" x14ac:dyDescent="0.25">
      <c r="A53"/>
      <c r="B53" t="s">
        <v>76</v>
      </c>
      <c r="C53" s="8">
        <v>7447.5</v>
      </c>
      <c r="D53" s="8">
        <v>3471.98</v>
      </c>
      <c r="E53" s="8">
        <v>-3975.52</v>
      </c>
      <c r="F53" s="9">
        <v>-0.5338059751594495</v>
      </c>
      <c r="I53" s="1" t="s">
        <v>76</v>
      </c>
      <c r="J53" s="2">
        <v>3471.98</v>
      </c>
      <c r="K53" s="2">
        <v>156.24</v>
      </c>
      <c r="L53" s="2">
        <v>229</v>
      </c>
      <c r="M53" s="2">
        <v>383.76</v>
      </c>
      <c r="N53" s="2">
        <v>145.33000000000004</v>
      </c>
      <c r="O53" s="2">
        <v>181.61</v>
      </c>
      <c r="P53" s="2">
        <v>49.190000000000055</v>
      </c>
      <c r="Q53" s="2">
        <v>0</v>
      </c>
      <c r="R53" s="2">
        <v>1282.6599999999999</v>
      </c>
      <c r="S53" s="2">
        <v>1044.19</v>
      </c>
      <c r="T53" s="2">
        <v>0</v>
      </c>
      <c r="U53" s="2"/>
      <c r="V53" s="2"/>
      <c r="X53" s="2"/>
      <c r="Y53" s="2"/>
      <c r="Z53" s="2"/>
    </row>
    <row r="54" spans="1:26" x14ac:dyDescent="0.25">
      <c r="A54"/>
      <c r="B54" t="s">
        <v>90</v>
      </c>
      <c r="C54" s="8">
        <v>0</v>
      </c>
      <c r="D54" s="8">
        <v>3366.5</v>
      </c>
      <c r="E54" s="8">
        <v>3366.5</v>
      </c>
      <c r="F54" s="9" t="e">
        <v>#DIV/0!</v>
      </c>
      <c r="I54" s="1" t="s">
        <v>90</v>
      </c>
      <c r="J54" s="2">
        <v>3366.5</v>
      </c>
      <c r="L54" s="2">
        <v>3170.48</v>
      </c>
      <c r="M54" s="2">
        <v>0</v>
      </c>
      <c r="N54" s="2">
        <v>0</v>
      </c>
      <c r="O54" s="2">
        <v>0</v>
      </c>
      <c r="P54" s="2">
        <v>0</v>
      </c>
      <c r="Q54" s="2">
        <v>196.01999999999998</v>
      </c>
      <c r="R54" s="2">
        <v>0</v>
      </c>
      <c r="S54" s="2">
        <v>0</v>
      </c>
      <c r="T54" s="2">
        <v>0</v>
      </c>
      <c r="U54" s="2"/>
      <c r="V54" s="2"/>
      <c r="X54" s="2"/>
      <c r="Y54" s="2"/>
      <c r="Z54" s="2"/>
    </row>
    <row r="55" spans="1:26" x14ac:dyDescent="0.25">
      <c r="A55"/>
      <c r="B55" t="s">
        <v>35</v>
      </c>
      <c r="C55" s="8">
        <v>0</v>
      </c>
      <c r="D55" s="8">
        <v>3004.08</v>
      </c>
      <c r="E55" s="8">
        <v>3004.08</v>
      </c>
      <c r="F55" s="9" t="e">
        <v>#DIV/0!</v>
      </c>
      <c r="I55" s="1" t="s">
        <v>35</v>
      </c>
      <c r="J55" s="2">
        <v>3004.08</v>
      </c>
      <c r="K55" s="2">
        <v>3004.08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/>
      <c r="V55" s="2"/>
      <c r="X55" s="2"/>
      <c r="Y55" s="2"/>
      <c r="Z55" s="2"/>
    </row>
    <row r="56" spans="1:26" x14ac:dyDescent="0.25">
      <c r="A56"/>
      <c r="B56" t="s">
        <v>75</v>
      </c>
      <c r="C56" s="8">
        <v>0</v>
      </c>
      <c r="D56" s="8">
        <v>1383.04</v>
      </c>
      <c r="E56" s="8">
        <v>1383.04</v>
      </c>
      <c r="F56" s="9" t="e">
        <v>#DIV/0!</v>
      </c>
      <c r="I56" s="1" t="s">
        <v>75</v>
      </c>
      <c r="J56" s="2">
        <v>1383.04</v>
      </c>
      <c r="L56" s="2">
        <v>0</v>
      </c>
      <c r="M56" s="2">
        <v>0</v>
      </c>
      <c r="N56" s="2">
        <v>772.57</v>
      </c>
      <c r="O56" s="2">
        <v>166.67999999999995</v>
      </c>
      <c r="P56" s="2">
        <v>94.5</v>
      </c>
      <c r="Q56" s="2">
        <v>0</v>
      </c>
      <c r="R56" s="2">
        <v>0</v>
      </c>
      <c r="S56" s="2">
        <v>349.28999999999996</v>
      </c>
      <c r="T56" s="2">
        <v>0</v>
      </c>
      <c r="U56" s="2"/>
      <c r="V56" s="2"/>
      <c r="X56" s="2"/>
      <c r="Y56" s="2"/>
      <c r="Z56" s="2"/>
    </row>
    <row r="57" spans="1:26" x14ac:dyDescent="0.25">
      <c r="A57"/>
      <c r="B57" t="s">
        <v>65</v>
      </c>
      <c r="C57" s="8">
        <v>2112.8200000000002</v>
      </c>
      <c r="D57" s="8">
        <v>1371.420000000001</v>
      </c>
      <c r="E57" s="8">
        <v>-741.39999999999918</v>
      </c>
      <c r="F57" s="9">
        <v>-0.35090542497704447</v>
      </c>
      <c r="I57" s="1" t="s">
        <v>65</v>
      </c>
      <c r="J57" s="2">
        <v>1371.420000000001</v>
      </c>
      <c r="L57" s="2">
        <v>0</v>
      </c>
      <c r="M57" s="2">
        <v>495.22</v>
      </c>
      <c r="N57" s="2">
        <v>0</v>
      </c>
      <c r="O57" s="2">
        <v>520.54</v>
      </c>
      <c r="P57" s="2">
        <v>0</v>
      </c>
      <c r="Q57" s="2">
        <v>0</v>
      </c>
      <c r="R57" s="2">
        <v>625.74</v>
      </c>
      <c r="S57" s="2">
        <v>-270.07999999999902</v>
      </c>
      <c r="T57" s="2">
        <v>0</v>
      </c>
      <c r="U57" s="2"/>
      <c r="V57" s="2"/>
      <c r="X57" s="2"/>
      <c r="Y57" s="2"/>
      <c r="Z57" s="2"/>
    </row>
    <row r="58" spans="1:26" x14ac:dyDescent="0.25">
      <c r="A58"/>
      <c r="B58" t="s">
        <v>62</v>
      </c>
      <c r="C58" s="8">
        <v>1685.87</v>
      </c>
      <c r="D58" s="8">
        <v>1311.94</v>
      </c>
      <c r="E58" s="8">
        <v>-373.92999999999984</v>
      </c>
      <c r="F58" s="9">
        <v>-0.22180239282981484</v>
      </c>
      <c r="I58" s="1" t="s">
        <v>62</v>
      </c>
      <c r="J58" s="2">
        <v>1311.94</v>
      </c>
      <c r="L58" s="2">
        <v>315.25</v>
      </c>
      <c r="M58" s="2">
        <v>372</v>
      </c>
      <c r="N58" s="2">
        <v>0</v>
      </c>
      <c r="O58" s="2">
        <v>0</v>
      </c>
      <c r="P58" s="2">
        <v>334.65</v>
      </c>
      <c r="Q58" s="2">
        <v>0</v>
      </c>
      <c r="R58" s="2">
        <v>0</v>
      </c>
      <c r="S58" s="2">
        <v>290.04000000000008</v>
      </c>
      <c r="T58" s="2">
        <v>0</v>
      </c>
      <c r="U58" s="2"/>
      <c r="V58" s="2"/>
      <c r="X58" s="2"/>
      <c r="Y58" s="2"/>
      <c r="Z58" s="2"/>
    </row>
    <row r="59" spans="1:26" x14ac:dyDescent="0.25">
      <c r="A59"/>
      <c r="B59" t="s">
        <v>46</v>
      </c>
      <c r="C59" s="8">
        <v>0</v>
      </c>
      <c r="D59" s="8">
        <v>801</v>
      </c>
      <c r="E59" s="8">
        <v>801</v>
      </c>
      <c r="F59" s="9" t="e">
        <v>#DIV/0!</v>
      </c>
      <c r="I59" s="1" t="s">
        <v>46</v>
      </c>
      <c r="J59" s="2">
        <v>801</v>
      </c>
      <c r="L59" s="2">
        <v>0</v>
      </c>
      <c r="M59" s="2">
        <v>801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/>
      <c r="V59" s="2"/>
      <c r="X59" s="2"/>
      <c r="Y59" s="2"/>
      <c r="Z59" s="2"/>
    </row>
    <row r="60" spans="1:26" x14ac:dyDescent="0.25">
      <c r="A60"/>
      <c r="B60" t="s">
        <v>88</v>
      </c>
      <c r="C60" s="8">
        <v>2194.8000000000002</v>
      </c>
      <c r="D60" s="8">
        <v>783</v>
      </c>
      <c r="E60" s="8">
        <v>-1411.8000000000002</v>
      </c>
      <c r="F60" s="9">
        <v>-0.64324767632586122</v>
      </c>
      <c r="I60" s="1" t="s">
        <v>88</v>
      </c>
      <c r="J60" s="2">
        <v>783</v>
      </c>
      <c r="K60" s="2">
        <v>783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/>
      <c r="V60" s="2"/>
      <c r="X60" s="2"/>
      <c r="Y60" s="2"/>
      <c r="Z60" s="2"/>
    </row>
    <row r="61" spans="1:26" x14ac:dyDescent="0.25">
      <c r="A61"/>
      <c r="B61" t="s">
        <v>43</v>
      </c>
      <c r="C61" s="8">
        <v>100.17</v>
      </c>
      <c r="D61" s="8">
        <v>580.01</v>
      </c>
      <c r="E61" s="8">
        <v>479.84</v>
      </c>
      <c r="F61" s="9">
        <v>4.7902565638414689</v>
      </c>
      <c r="I61" s="1" t="s">
        <v>43</v>
      </c>
      <c r="J61" s="2">
        <v>580.01</v>
      </c>
      <c r="K61" s="2">
        <v>250.92</v>
      </c>
      <c r="L61" s="2">
        <v>148.03</v>
      </c>
      <c r="M61" s="2">
        <v>332.24000000000007</v>
      </c>
      <c r="N61" s="2">
        <v>0</v>
      </c>
      <c r="O61" s="2">
        <v>0</v>
      </c>
      <c r="P61" s="2">
        <v>0</v>
      </c>
      <c r="Q61" s="2">
        <v>-520.18000000000006</v>
      </c>
      <c r="R61" s="2">
        <v>0</v>
      </c>
      <c r="S61" s="2">
        <v>140.57999999999998</v>
      </c>
      <c r="T61" s="2">
        <v>228.42000000000002</v>
      </c>
      <c r="U61" s="2"/>
      <c r="V61" s="2"/>
      <c r="X61" s="2"/>
      <c r="Y61" s="2"/>
      <c r="Z61" s="2"/>
    </row>
    <row r="62" spans="1:26" x14ac:dyDescent="0.25">
      <c r="A62"/>
      <c r="B62" t="s">
        <v>26</v>
      </c>
      <c r="C62" s="8">
        <v>0</v>
      </c>
      <c r="D62" s="8">
        <v>358.6</v>
      </c>
      <c r="E62" s="8">
        <v>358.6</v>
      </c>
      <c r="F62" s="9" t="e">
        <v>#DIV/0!</v>
      </c>
      <c r="I62" s="1" t="s">
        <v>26</v>
      </c>
      <c r="J62" s="2">
        <v>358.6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358.6</v>
      </c>
      <c r="Q62" s="2">
        <v>0</v>
      </c>
      <c r="R62" s="2">
        <v>0</v>
      </c>
      <c r="S62" s="2">
        <v>0</v>
      </c>
      <c r="T62" s="2">
        <v>0</v>
      </c>
      <c r="U62" s="2"/>
      <c r="V62" s="2"/>
      <c r="X62" s="2"/>
      <c r="Y62" s="2"/>
      <c r="Z62" s="2"/>
    </row>
    <row r="63" spans="1:26" x14ac:dyDescent="0.25">
      <c r="A63"/>
      <c r="B63" t="s">
        <v>24</v>
      </c>
      <c r="C63" s="8">
        <v>1847.1100000000001</v>
      </c>
      <c r="D63" s="8">
        <v>326.68</v>
      </c>
      <c r="E63" s="8">
        <v>-1520.43</v>
      </c>
      <c r="F63" s="9">
        <v>-0.82313993211016134</v>
      </c>
      <c r="I63" s="1" t="s">
        <v>24</v>
      </c>
      <c r="J63" s="2">
        <v>326.68</v>
      </c>
      <c r="K63" s="2">
        <v>0</v>
      </c>
      <c r="L63" s="2">
        <v>139.74</v>
      </c>
      <c r="M63" s="2">
        <v>0</v>
      </c>
      <c r="N63" s="2">
        <v>48</v>
      </c>
      <c r="O63" s="2">
        <v>0</v>
      </c>
      <c r="P63" s="2">
        <v>0</v>
      </c>
      <c r="Q63" s="2">
        <v>9.2299999999999898</v>
      </c>
      <c r="R63" s="2">
        <v>0</v>
      </c>
      <c r="S63" s="2">
        <v>129.71</v>
      </c>
      <c r="T63" s="2">
        <v>0</v>
      </c>
      <c r="U63" s="2"/>
      <c r="V63" s="2"/>
      <c r="X63" s="2"/>
      <c r="Y63" s="2"/>
      <c r="Z63" s="2"/>
    </row>
    <row r="64" spans="1:26" x14ac:dyDescent="0.25">
      <c r="A64"/>
      <c r="B64" t="s">
        <v>18</v>
      </c>
      <c r="C64" s="8">
        <v>325.73</v>
      </c>
      <c r="D64" s="8">
        <v>252.5</v>
      </c>
      <c r="E64" s="8">
        <v>-73.230000000000018</v>
      </c>
      <c r="F64" s="9">
        <v>-0.22481810088109788</v>
      </c>
      <c r="I64" s="1" t="s">
        <v>18</v>
      </c>
      <c r="J64" s="2">
        <v>252.5</v>
      </c>
      <c r="K64" s="2">
        <v>0</v>
      </c>
      <c r="L64" s="2">
        <v>0</v>
      </c>
      <c r="M64" s="2">
        <v>252.5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/>
      <c r="V64" s="2"/>
      <c r="X64" s="2"/>
      <c r="Y64" s="2"/>
      <c r="Z64" s="2"/>
    </row>
    <row r="65" spans="1:26" x14ac:dyDescent="0.25">
      <c r="A65"/>
      <c r="B65" t="s">
        <v>99</v>
      </c>
      <c r="C65" s="8">
        <v>65.400000000000006</v>
      </c>
      <c r="D65" s="8">
        <v>171.1</v>
      </c>
      <c r="E65" s="8">
        <v>105.69999999999999</v>
      </c>
      <c r="F65" s="9">
        <v>1.616207951070336</v>
      </c>
      <c r="I65" s="1" t="s">
        <v>99</v>
      </c>
      <c r="J65" s="2">
        <v>171.1</v>
      </c>
      <c r="K65" s="2">
        <v>0</v>
      </c>
      <c r="L65" s="2">
        <v>0</v>
      </c>
      <c r="M65" s="2">
        <v>0</v>
      </c>
      <c r="N65" s="2">
        <v>0</v>
      </c>
      <c r="O65" s="2">
        <v>171.1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/>
      <c r="V65" s="2"/>
      <c r="X65" s="2"/>
      <c r="Y65" s="2"/>
      <c r="Z65" s="2"/>
    </row>
    <row r="66" spans="1:26" x14ac:dyDescent="0.25">
      <c r="A66"/>
      <c r="B66" t="s">
        <v>91</v>
      </c>
      <c r="C66" s="8">
        <v>2218.86</v>
      </c>
      <c r="D66" s="8">
        <v>159.63</v>
      </c>
      <c r="E66" s="8">
        <v>-2059.23</v>
      </c>
      <c r="F66" s="9">
        <v>-0.92805765122630546</v>
      </c>
      <c r="I66" s="1" t="s">
        <v>91</v>
      </c>
      <c r="J66" s="2">
        <v>159.63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159.63</v>
      </c>
      <c r="U66" s="2"/>
      <c r="V66" s="2"/>
      <c r="X66" s="2"/>
      <c r="Y66" s="2"/>
      <c r="Z66" s="2"/>
    </row>
    <row r="67" spans="1:26" x14ac:dyDescent="0.25">
      <c r="A67"/>
      <c r="B67" t="s">
        <v>16</v>
      </c>
      <c r="C67" s="8">
        <v>0</v>
      </c>
      <c r="D67" s="8">
        <v>0</v>
      </c>
      <c r="E67" s="8">
        <v>0</v>
      </c>
      <c r="F67" s="9" t="e">
        <v>#DIV/0!</v>
      </c>
      <c r="I67" s="1" t="s">
        <v>74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/>
      <c r="V67" s="2"/>
      <c r="X67" s="2"/>
      <c r="Y67" s="2"/>
      <c r="Z67" s="2"/>
    </row>
    <row r="68" spans="1:26" x14ac:dyDescent="0.25">
      <c r="A68"/>
      <c r="B68" t="s">
        <v>32</v>
      </c>
      <c r="C68" s="8">
        <v>0</v>
      </c>
      <c r="D68" s="8">
        <v>0</v>
      </c>
      <c r="E68" s="8">
        <v>0</v>
      </c>
      <c r="F68" s="9" t="e">
        <v>#DIV/0!</v>
      </c>
      <c r="I68" s="1" t="s">
        <v>79</v>
      </c>
      <c r="J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/>
      <c r="V68" s="2"/>
      <c r="X68" s="2"/>
      <c r="Y68" s="2"/>
      <c r="Z68" s="2"/>
    </row>
    <row r="69" spans="1:26" x14ac:dyDescent="0.25">
      <c r="A69"/>
      <c r="B69" t="s">
        <v>83</v>
      </c>
      <c r="C69" s="8">
        <v>0</v>
      </c>
      <c r="D69" s="8">
        <v>0</v>
      </c>
      <c r="E69" s="8">
        <v>0</v>
      </c>
      <c r="F69" s="9" t="e">
        <v>#DIV/0!</v>
      </c>
      <c r="I69" s="1" t="s">
        <v>83</v>
      </c>
      <c r="J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/>
      <c r="V69" s="2"/>
      <c r="X69" s="2"/>
      <c r="Y69" s="2"/>
      <c r="Z69" s="2"/>
    </row>
    <row r="70" spans="1:26" x14ac:dyDescent="0.25">
      <c r="A70"/>
      <c r="B70" t="s">
        <v>115</v>
      </c>
      <c r="C70" s="8">
        <v>0</v>
      </c>
      <c r="D70" s="8">
        <v>0</v>
      </c>
      <c r="E70" s="8">
        <v>0</v>
      </c>
      <c r="F70" s="9" t="e">
        <v>#DIV/0!</v>
      </c>
      <c r="I70" s="1" t="s">
        <v>39</v>
      </c>
      <c r="J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/>
      <c r="V70" s="2"/>
      <c r="X70" s="2"/>
      <c r="Y70" s="2"/>
      <c r="Z70" s="2"/>
    </row>
    <row r="71" spans="1:26" x14ac:dyDescent="0.25">
      <c r="A71"/>
      <c r="B71" t="s">
        <v>78</v>
      </c>
      <c r="C71" s="8">
        <v>0</v>
      </c>
      <c r="D71" s="8">
        <v>0</v>
      </c>
      <c r="E71" s="8">
        <v>0</v>
      </c>
      <c r="F71" s="9" t="e">
        <v>#DIV/0!</v>
      </c>
      <c r="I71" s="1" t="s">
        <v>78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/>
      <c r="V71" s="2"/>
      <c r="X71" s="2"/>
      <c r="Y71" s="2"/>
      <c r="Z71" s="2"/>
    </row>
    <row r="72" spans="1:26" x14ac:dyDescent="0.25">
      <c r="A72"/>
      <c r="B72" t="s">
        <v>93</v>
      </c>
      <c r="C72" s="8">
        <v>0</v>
      </c>
      <c r="D72" s="8">
        <v>0</v>
      </c>
      <c r="E72" s="8">
        <v>0</v>
      </c>
      <c r="F72" s="9" t="e">
        <v>#DIV/0!</v>
      </c>
      <c r="I72" s="1" t="s">
        <v>16</v>
      </c>
      <c r="J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/>
      <c r="V72" s="2"/>
      <c r="X72" s="2"/>
      <c r="Y72" s="2"/>
      <c r="Z72" s="2"/>
    </row>
    <row r="73" spans="1:26" x14ac:dyDescent="0.25">
      <c r="A73"/>
      <c r="B73" t="s">
        <v>81</v>
      </c>
      <c r="C73" s="8">
        <v>0</v>
      </c>
      <c r="D73" s="8">
        <v>0</v>
      </c>
      <c r="E73" s="8">
        <v>0</v>
      </c>
      <c r="F73" s="9" t="e">
        <v>#DIV/0!</v>
      </c>
      <c r="I73" s="1" t="s">
        <v>81</v>
      </c>
      <c r="J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/>
      <c r="V73" s="2"/>
      <c r="X73" s="2"/>
      <c r="Y73" s="2"/>
      <c r="Z73" s="2"/>
    </row>
    <row r="74" spans="1:26" x14ac:dyDescent="0.25">
      <c r="A74"/>
      <c r="B74" t="s">
        <v>42</v>
      </c>
      <c r="C74" s="8">
        <v>0</v>
      </c>
      <c r="D74" s="8">
        <v>0</v>
      </c>
      <c r="E74" s="8">
        <v>0</v>
      </c>
      <c r="F74" s="9" t="e">
        <v>#DIV/0!</v>
      </c>
      <c r="I74" s="1" t="s">
        <v>66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/>
      <c r="V74" s="2"/>
      <c r="X74" s="2"/>
      <c r="Y74" s="2"/>
      <c r="Z74" s="2"/>
    </row>
    <row r="75" spans="1:26" x14ac:dyDescent="0.25">
      <c r="A75"/>
      <c r="B75" t="s">
        <v>55</v>
      </c>
      <c r="C75" s="8">
        <v>0</v>
      </c>
      <c r="D75" s="8">
        <v>0</v>
      </c>
      <c r="E75" s="8">
        <v>0</v>
      </c>
      <c r="F75" s="9" t="e">
        <v>#DIV/0!</v>
      </c>
      <c r="I75" s="1" t="s">
        <v>56</v>
      </c>
      <c r="J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/>
      <c r="V75" s="2"/>
      <c r="X75" s="2"/>
      <c r="Y75" s="2"/>
      <c r="Z75" s="2"/>
    </row>
    <row r="76" spans="1:26" x14ac:dyDescent="0.25">
      <c r="A76"/>
      <c r="B76" t="s">
        <v>9</v>
      </c>
      <c r="C76" s="8">
        <v>0</v>
      </c>
      <c r="D76" s="8">
        <v>0</v>
      </c>
      <c r="E76" s="8">
        <v>0</v>
      </c>
      <c r="F76" s="9" t="e">
        <v>#DIV/0!</v>
      </c>
      <c r="I76" s="1" t="s">
        <v>9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/>
      <c r="V76" s="2"/>
      <c r="X76" s="2"/>
      <c r="Y76" s="2"/>
      <c r="Z76" s="2"/>
    </row>
    <row r="77" spans="1:26" x14ac:dyDescent="0.25">
      <c r="A77"/>
      <c r="B77" t="s">
        <v>98</v>
      </c>
      <c r="C77" s="8">
        <v>0</v>
      </c>
      <c r="D77" s="8">
        <v>0</v>
      </c>
      <c r="E77" s="8">
        <v>0</v>
      </c>
      <c r="F77" s="9" t="e">
        <v>#DIV/0!</v>
      </c>
      <c r="I77" s="1" t="s">
        <v>93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/>
      <c r="V77" s="2"/>
      <c r="X77" s="2"/>
      <c r="Y77" s="2"/>
      <c r="Z77" s="2"/>
    </row>
    <row r="78" spans="1:26" x14ac:dyDescent="0.25">
      <c r="A78"/>
      <c r="B78" t="s">
        <v>58</v>
      </c>
      <c r="C78" s="8">
        <v>0</v>
      </c>
      <c r="D78" s="8">
        <v>0</v>
      </c>
      <c r="E78" s="8">
        <v>0</v>
      </c>
      <c r="F78" s="9" t="e">
        <v>#DIV/0!</v>
      </c>
      <c r="I78" s="1" t="s">
        <v>58</v>
      </c>
      <c r="J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/>
      <c r="V78" s="2"/>
      <c r="X78" s="2"/>
      <c r="Y78" s="2"/>
      <c r="Z78" s="2"/>
    </row>
    <row r="79" spans="1:26" x14ac:dyDescent="0.25">
      <c r="A79"/>
      <c r="B79" t="s">
        <v>52</v>
      </c>
      <c r="C79" s="8">
        <v>0</v>
      </c>
      <c r="D79" s="8">
        <v>0</v>
      </c>
      <c r="E79" s="8">
        <v>0</v>
      </c>
      <c r="F79" s="9" t="e">
        <v>#DIV/0!</v>
      </c>
      <c r="I79" s="1" t="s">
        <v>52</v>
      </c>
      <c r="J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/>
      <c r="V79" s="2"/>
      <c r="X79" s="2"/>
      <c r="Y79" s="2"/>
      <c r="Z79" s="2"/>
    </row>
    <row r="80" spans="1:26" x14ac:dyDescent="0.25">
      <c r="A80"/>
      <c r="B80" t="s">
        <v>74</v>
      </c>
      <c r="C80" s="8">
        <v>3494.21</v>
      </c>
      <c r="D80" s="8">
        <v>0</v>
      </c>
      <c r="E80" s="8">
        <v>-3494.21</v>
      </c>
      <c r="F80" s="9">
        <v>-1</v>
      </c>
      <c r="I80" s="1" t="s">
        <v>98</v>
      </c>
      <c r="J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/>
      <c r="V80" s="2"/>
      <c r="X80" s="2"/>
      <c r="Y80" s="2"/>
      <c r="Z80" s="2"/>
    </row>
    <row r="81" spans="1:26" x14ac:dyDescent="0.25">
      <c r="A81"/>
      <c r="B81" t="s">
        <v>19</v>
      </c>
      <c r="C81" s="8">
        <v>0</v>
      </c>
      <c r="D81" s="8">
        <v>0</v>
      </c>
      <c r="E81" s="8">
        <v>0</v>
      </c>
      <c r="F81" s="9" t="e">
        <v>#DIV/0!</v>
      </c>
      <c r="I81" s="1" t="s">
        <v>19</v>
      </c>
      <c r="J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/>
      <c r="V81" s="2"/>
      <c r="X81" s="2"/>
      <c r="Y81" s="2"/>
      <c r="Z81" s="2"/>
    </row>
    <row r="82" spans="1:26" x14ac:dyDescent="0.25">
      <c r="A82"/>
      <c r="B82" t="s">
        <v>86</v>
      </c>
      <c r="C82" s="8">
        <v>0</v>
      </c>
      <c r="D82" s="8">
        <v>0</v>
      </c>
      <c r="E82" s="8">
        <v>0</v>
      </c>
      <c r="F82" s="9" t="e">
        <v>#DIV/0!</v>
      </c>
      <c r="I82" s="1" t="s">
        <v>86</v>
      </c>
      <c r="J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/>
      <c r="V82" s="2"/>
      <c r="X82" s="2"/>
      <c r="Y82" s="2"/>
      <c r="Z82" s="2"/>
    </row>
    <row r="83" spans="1:26" x14ac:dyDescent="0.25">
      <c r="A83"/>
      <c r="B83" t="s">
        <v>22</v>
      </c>
      <c r="C83" s="8">
        <v>0</v>
      </c>
      <c r="D83" s="8">
        <v>0</v>
      </c>
      <c r="E83" s="8">
        <v>0</v>
      </c>
      <c r="F83" s="9" t="e">
        <v>#DIV/0!</v>
      </c>
      <c r="I83" s="1" t="s">
        <v>22</v>
      </c>
      <c r="J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/>
      <c r="V83" s="2"/>
      <c r="X83" s="2"/>
      <c r="Y83" s="2"/>
      <c r="Z83" s="2"/>
    </row>
    <row r="84" spans="1:26" x14ac:dyDescent="0.25">
      <c r="A84"/>
      <c r="B84" t="s">
        <v>7</v>
      </c>
      <c r="C84" s="8">
        <v>0</v>
      </c>
      <c r="D84" s="8">
        <v>0</v>
      </c>
      <c r="E84" s="8">
        <v>0</v>
      </c>
      <c r="F84" s="9" t="e">
        <v>#DIV/0!</v>
      </c>
      <c r="I84" s="1" t="s">
        <v>7</v>
      </c>
      <c r="J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/>
      <c r="V84" s="2"/>
      <c r="X84" s="2"/>
      <c r="Y84" s="2"/>
      <c r="Z84" s="2"/>
    </row>
    <row r="85" spans="1:26" x14ac:dyDescent="0.25">
      <c r="A85"/>
      <c r="B85" t="s">
        <v>77</v>
      </c>
      <c r="C85" s="8">
        <v>0</v>
      </c>
      <c r="D85" s="8">
        <v>0</v>
      </c>
      <c r="E85" s="8">
        <v>0</v>
      </c>
      <c r="F85" s="9" t="e">
        <v>#DIV/0!</v>
      </c>
      <c r="I85" s="1" t="s">
        <v>115</v>
      </c>
      <c r="J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/>
      <c r="V85" s="2"/>
      <c r="X85" s="2"/>
      <c r="Y85" s="2"/>
      <c r="Z85" s="2"/>
    </row>
    <row r="86" spans="1:26" x14ac:dyDescent="0.25">
      <c r="A86"/>
      <c r="B86" t="s">
        <v>89</v>
      </c>
      <c r="C86" s="8">
        <v>0</v>
      </c>
      <c r="D86" s="8">
        <v>0</v>
      </c>
      <c r="E86" s="8">
        <v>0</v>
      </c>
      <c r="F86" s="9" t="e">
        <v>#DIV/0!</v>
      </c>
      <c r="I86" s="1" t="s">
        <v>77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/>
      <c r="V86" s="2"/>
      <c r="X86" s="2"/>
      <c r="Y86" s="2"/>
      <c r="Z86" s="2"/>
    </row>
    <row r="87" spans="1:26" x14ac:dyDescent="0.25">
      <c r="A87"/>
      <c r="B87" t="s">
        <v>56</v>
      </c>
      <c r="C87" s="8">
        <v>454</v>
      </c>
      <c r="D87" s="8">
        <v>0</v>
      </c>
      <c r="E87" s="8">
        <v>-454</v>
      </c>
      <c r="F87" s="9">
        <v>-1</v>
      </c>
      <c r="I87" s="1" t="s">
        <v>32</v>
      </c>
      <c r="J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/>
      <c r="V87" s="2"/>
      <c r="X87" s="2"/>
      <c r="Y87" s="2"/>
      <c r="Z87" s="2"/>
    </row>
    <row r="88" spans="1:26" x14ac:dyDescent="0.25">
      <c r="A88"/>
      <c r="B88" t="s">
        <v>79</v>
      </c>
      <c r="C88" s="8">
        <v>0</v>
      </c>
      <c r="D88" s="8">
        <v>0</v>
      </c>
      <c r="E88" s="8">
        <v>0</v>
      </c>
      <c r="F88" s="9" t="e">
        <v>#DIV/0!</v>
      </c>
      <c r="I88" s="1" t="s">
        <v>42</v>
      </c>
      <c r="J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/>
      <c r="V88" s="2"/>
      <c r="X88" s="2"/>
      <c r="Y88" s="2"/>
      <c r="Z88" s="2"/>
    </row>
    <row r="89" spans="1:26" x14ac:dyDescent="0.25">
      <c r="A89"/>
      <c r="B89" t="s">
        <v>37</v>
      </c>
      <c r="C89" s="8">
        <v>0</v>
      </c>
      <c r="D89" s="8">
        <v>0</v>
      </c>
      <c r="E89" s="8">
        <v>0</v>
      </c>
      <c r="F89" s="9" t="e">
        <v>#DIV/0!</v>
      </c>
      <c r="I89" s="1" t="s">
        <v>34</v>
      </c>
      <c r="J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/>
      <c r="V89" s="2"/>
      <c r="X89" s="2"/>
      <c r="Y89" s="2"/>
      <c r="Z89" s="2"/>
    </row>
    <row r="90" spans="1:26" x14ac:dyDescent="0.25">
      <c r="A90"/>
      <c r="B90" t="s">
        <v>100</v>
      </c>
      <c r="C90" s="8">
        <v>0</v>
      </c>
      <c r="D90" s="8">
        <v>0</v>
      </c>
      <c r="E90" s="8">
        <v>0</v>
      </c>
      <c r="F90" s="9" t="e">
        <v>#DIV/0!</v>
      </c>
      <c r="I90" s="1" t="s">
        <v>89</v>
      </c>
      <c r="J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/>
      <c r="V90" s="2"/>
      <c r="X90" s="2"/>
      <c r="Y90" s="2"/>
      <c r="Z90" s="2"/>
    </row>
    <row r="91" spans="1:26" x14ac:dyDescent="0.25">
      <c r="A91"/>
      <c r="B91" t="s">
        <v>27</v>
      </c>
      <c r="C91" s="8">
        <v>0</v>
      </c>
      <c r="D91" s="8">
        <v>0</v>
      </c>
      <c r="E91" s="8">
        <v>0</v>
      </c>
      <c r="F91" s="9" t="e">
        <v>#DIV/0!</v>
      </c>
      <c r="I91" s="1" t="s">
        <v>100</v>
      </c>
      <c r="J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/>
      <c r="V91" s="2"/>
      <c r="X91" s="2"/>
      <c r="Y91" s="2"/>
      <c r="Z91" s="2"/>
    </row>
    <row r="92" spans="1:26" x14ac:dyDescent="0.25">
      <c r="A92"/>
      <c r="B92" t="s">
        <v>34</v>
      </c>
      <c r="C92" s="8">
        <v>0</v>
      </c>
      <c r="D92" s="8">
        <v>0</v>
      </c>
      <c r="E92" s="8">
        <v>0</v>
      </c>
      <c r="F92" s="9" t="e">
        <v>#DIV/0!</v>
      </c>
      <c r="I92" s="1" t="s">
        <v>27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/>
      <c r="V92" s="2"/>
      <c r="X92" s="2"/>
      <c r="Y92" s="2"/>
      <c r="Z92" s="2"/>
    </row>
    <row r="93" spans="1:26" x14ac:dyDescent="0.25">
      <c r="A93"/>
      <c r="B93" t="s">
        <v>39</v>
      </c>
      <c r="C93" s="8">
        <v>0</v>
      </c>
      <c r="D93" s="8">
        <v>0</v>
      </c>
      <c r="E93" s="8">
        <v>0</v>
      </c>
      <c r="F93" s="9" t="e">
        <v>#DIV/0!</v>
      </c>
      <c r="I93" s="1" t="s">
        <v>55</v>
      </c>
      <c r="J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/>
      <c r="V93" s="2"/>
      <c r="X93" s="2"/>
      <c r="Y93" s="2"/>
      <c r="Z93" s="2"/>
    </row>
    <row r="94" spans="1:26" x14ac:dyDescent="0.25">
      <c r="A94"/>
      <c r="B94" t="s">
        <v>66</v>
      </c>
      <c r="C94" s="8">
        <v>410.53</v>
      </c>
      <c r="D94" s="8">
        <v>0</v>
      </c>
      <c r="E94" s="8">
        <v>-410.53</v>
      </c>
      <c r="F94" s="9">
        <v>-1</v>
      </c>
      <c r="I94" s="1" t="s">
        <v>44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/>
      <c r="V94" s="2"/>
      <c r="X94" s="2"/>
      <c r="Y94" s="2"/>
      <c r="Z94" s="2"/>
    </row>
    <row r="95" spans="1:26" x14ac:dyDescent="0.25">
      <c r="A95"/>
      <c r="B95" t="s">
        <v>45</v>
      </c>
      <c r="C95" s="8">
        <v>0</v>
      </c>
      <c r="D95" s="8">
        <v>0</v>
      </c>
      <c r="E95" s="8">
        <v>0</v>
      </c>
      <c r="F95" s="9" t="e">
        <v>#DIV/0!</v>
      </c>
      <c r="I95" s="1" t="s">
        <v>45</v>
      </c>
      <c r="J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/>
      <c r="V95" s="2"/>
      <c r="X95" s="2"/>
      <c r="Y95" s="2"/>
      <c r="Z95" s="2"/>
    </row>
    <row r="96" spans="1:26" x14ac:dyDescent="0.25">
      <c r="A96"/>
      <c r="B96" t="s">
        <v>44</v>
      </c>
      <c r="C96" s="8">
        <v>90945.53</v>
      </c>
      <c r="D96" s="8">
        <v>0</v>
      </c>
      <c r="E96" s="8">
        <v>-90945.53</v>
      </c>
      <c r="F96" s="9">
        <v>-1</v>
      </c>
      <c r="I96" s="1" t="s">
        <v>37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/>
      <c r="V96" s="2"/>
      <c r="X96" s="2"/>
      <c r="Y96" s="2"/>
      <c r="Z96" s="2"/>
    </row>
    <row r="97" spans="1:26" x14ac:dyDescent="0.25">
      <c r="A97"/>
      <c r="B97" t="s">
        <v>48</v>
      </c>
      <c r="C97" s="8">
        <v>0</v>
      </c>
      <c r="D97" s="8">
        <v>0</v>
      </c>
      <c r="E97" s="8">
        <v>0</v>
      </c>
      <c r="F97" s="9" t="e">
        <v>#DIV/0!</v>
      </c>
      <c r="I97" s="1" t="s">
        <v>48</v>
      </c>
      <c r="J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/>
      <c r="V97" s="2"/>
      <c r="X97" s="2"/>
      <c r="Y97" s="2"/>
      <c r="Z97" s="2"/>
    </row>
    <row r="98" spans="1:26" x14ac:dyDescent="0.25">
      <c r="A98"/>
      <c r="B98" t="s">
        <v>97</v>
      </c>
      <c r="C98" s="8">
        <v>0</v>
      </c>
      <c r="D98" s="8">
        <v>0</v>
      </c>
      <c r="E98" s="8">
        <v>0</v>
      </c>
      <c r="F98" s="9" t="e">
        <v>#DIV/0!</v>
      </c>
      <c r="I98" s="1" t="s">
        <v>97</v>
      </c>
      <c r="J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/>
      <c r="V98" s="2"/>
      <c r="X98" s="2"/>
      <c r="Y98" s="2"/>
      <c r="Z98" s="2"/>
    </row>
    <row r="99" spans="1:26" x14ac:dyDescent="0.25">
      <c r="A99"/>
      <c r="B99" t="s">
        <v>72</v>
      </c>
      <c r="C99" s="8">
        <v>0</v>
      </c>
      <c r="D99" s="8">
        <v>0</v>
      </c>
      <c r="E99" s="8">
        <v>0</v>
      </c>
      <c r="F99" s="9" t="e">
        <v>#DIV/0!</v>
      </c>
      <c r="I99" s="1" t="s">
        <v>72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/>
      <c r="V99" s="2"/>
      <c r="X99" s="2"/>
      <c r="Y99" s="2"/>
      <c r="Z99" s="2"/>
    </row>
    <row r="100" spans="1:26" x14ac:dyDescent="0.25">
      <c r="A100"/>
      <c r="B100" t="s">
        <v>116</v>
      </c>
      <c r="C100" s="8">
        <v>0</v>
      </c>
      <c r="D100" s="8">
        <v>0</v>
      </c>
      <c r="E100" s="8">
        <v>0</v>
      </c>
      <c r="F100" s="9" t="e">
        <v>#DIV/0!</v>
      </c>
      <c r="I100" s="1" t="s">
        <v>116</v>
      </c>
      <c r="J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/>
      <c r="V100" s="2"/>
      <c r="X100" s="2"/>
      <c r="Y100" s="2"/>
      <c r="Z100" s="2"/>
    </row>
    <row r="101" spans="1:26" x14ac:dyDescent="0.25">
      <c r="A101"/>
      <c r="B101" t="s">
        <v>23</v>
      </c>
      <c r="C101" s="8">
        <v>587.62</v>
      </c>
      <c r="D101" s="8">
        <v>0</v>
      </c>
      <c r="E101" s="8">
        <v>-587.62</v>
      </c>
      <c r="F101" s="9">
        <v>-1</v>
      </c>
      <c r="I101" s="1" t="s">
        <v>23</v>
      </c>
      <c r="J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/>
      <c r="V101" s="2"/>
      <c r="X101" s="2"/>
      <c r="Y101" s="2"/>
      <c r="Z101" s="2"/>
    </row>
    <row r="102" spans="1:26" x14ac:dyDescent="0.25">
      <c r="A102"/>
      <c r="B102" t="s">
        <v>49</v>
      </c>
      <c r="C102" s="8">
        <v>0</v>
      </c>
      <c r="D102" s="8">
        <v>0</v>
      </c>
      <c r="E102" s="8">
        <v>0</v>
      </c>
      <c r="F102" s="9" t="e">
        <v>#DIV/0!</v>
      </c>
      <c r="I102" s="1" t="s">
        <v>49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/>
      <c r="V102" s="2"/>
      <c r="X102" s="2"/>
      <c r="Y102" s="2"/>
      <c r="Z102" s="2"/>
    </row>
    <row r="103" spans="1:26" x14ac:dyDescent="0.25">
      <c r="A103"/>
      <c r="B103" t="s">
        <v>8</v>
      </c>
      <c r="C103" s="8">
        <v>0</v>
      </c>
      <c r="D103" s="8">
        <v>0</v>
      </c>
      <c r="E103" s="8">
        <v>0</v>
      </c>
      <c r="F103" s="9" t="e">
        <v>#DIV/0!</v>
      </c>
      <c r="I103" s="1" t="s">
        <v>8</v>
      </c>
      <c r="J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/>
      <c r="V103" s="2"/>
      <c r="X103" s="2"/>
      <c r="Y103" s="2"/>
      <c r="Z103" s="2"/>
    </row>
    <row r="104" spans="1:26" x14ac:dyDescent="0.25">
      <c r="A104"/>
      <c r="B104" t="s">
        <v>59</v>
      </c>
      <c r="C104" s="8">
        <v>0</v>
      </c>
      <c r="D104" s="8">
        <v>-660</v>
      </c>
      <c r="E104" s="8">
        <v>-660</v>
      </c>
      <c r="F104" s="9" t="e">
        <v>#DIV/0!</v>
      </c>
      <c r="I104" s="1" t="s">
        <v>59</v>
      </c>
      <c r="J104" s="2">
        <v>-660</v>
      </c>
      <c r="L104" s="2">
        <v>0</v>
      </c>
      <c r="M104" s="2">
        <v>0</v>
      </c>
      <c r="N104" s="2">
        <v>0</v>
      </c>
      <c r="O104" s="2">
        <v>-660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/>
      <c r="V104" s="2"/>
      <c r="X104" s="2"/>
      <c r="Y104" s="2"/>
      <c r="Z104" s="2"/>
    </row>
    <row r="105" spans="1:26" x14ac:dyDescent="0.25">
      <c r="A105" t="s">
        <v>6</v>
      </c>
      <c r="B105"/>
      <c r="C105" s="8">
        <v>2770442.3985045147</v>
      </c>
      <c r="D105" s="8">
        <v>4754484.74</v>
      </c>
      <c r="E105" s="8">
        <v>1984042.3414954855</v>
      </c>
      <c r="F105" s="9">
        <v>0.71614639689548198</v>
      </c>
      <c r="H105" s="1" t="s">
        <v>6</v>
      </c>
      <c r="J105" s="2">
        <v>4754484.74</v>
      </c>
      <c r="K105" s="2">
        <v>367390.44000000006</v>
      </c>
      <c r="L105" s="2">
        <v>567147.22999999986</v>
      </c>
      <c r="M105" s="2">
        <v>358694.8600000001</v>
      </c>
      <c r="N105" s="2">
        <v>626988.50000000023</v>
      </c>
      <c r="O105" s="2">
        <v>416675.29999999987</v>
      </c>
      <c r="P105" s="2">
        <v>533706.55999999982</v>
      </c>
      <c r="Q105" s="2">
        <v>575379.31000000006</v>
      </c>
      <c r="R105" s="2">
        <v>120514.22129999998</v>
      </c>
      <c r="S105" s="2">
        <v>513250.28999999963</v>
      </c>
      <c r="T105" s="2">
        <v>674738.02870000014</v>
      </c>
      <c r="U105" s="2"/>
      <c r="V105" s="2"/>
      <c r="X105" s="2"/>
      <c r="Y105" s="2"/>
      <c r="Z105" s="2"/>
    </row>
    <row r="106" spans="1:26" s="1" customFormat="1" x14ac:dyDescent="0.2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2"/>
      <c r="Y106" s="2"/>
      <c r="Z106" s="2"/>
    </row>
    <row r="107" spans="1:26" s="1" customFormat="1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2"/>
      <c r="Y107" s="2"/>
      <c r="Z107" s="2"/>
    </row>
    <row r="108" spans="1:26" s="1" customFormat="1" x14ac:dyDescent="0.2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2"/>
      <c r="Y108" s="2"/>
      <c r="Z108" s="2"/>
    </row>
    <row r="109" spans="1:26" s="1" customFormat="1" x14ac:dyDescent="0.2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 s="2"/>
      <c r="Y109" s="2"/>
      <c r="Z109" s="2"/>
    </row>
    <row r="110" spans="1:26" s="1" customFormat="1" x14ac:dyDescent="0.2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 s="2"/>
      <c r="Y110" s="2"/>
      <c r="Z110" s="2"/>
    </row>
    <row r="111" spans="1:26" s="1" customFormat="1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 s="2"/>
      <c r="Y111" s="2"/>
      <c r="Z111" s="2"/>
    </row>
    <row r="112" spans="1:26" s="1" customFormat="1" x14ac:dyDescent="0.2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 s="2"/>
      <c r="Y112" s="2"/>
      <c r="Z112" s="2"/>
    </row>
    <row r="113" spans="8:26" s="1" customFormat="1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 s="2"/>
      <c r="Y113" s="2"/>
      <c r="Z113" s="2"/>
    </row>
    <row r="114" spans="8:26" s="1" customFormat="1" x14ac:dyDescent="0.2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 s="2"/>
      <c r="Y114" s="2"/>
      <c r="Z114" s="2"/>
    </row>
    <row r="115" spans="8:26" s="1" customFormat="1" x14ac:dyDescent="0.2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2"/>
      <c r="Y115" s="2"/>
      <c r="Z115" s="2"/>
    </row>
    <row r="116" spans="8:26" s="1" customFormat="1" x14ac:dyDescent="0.2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X116" s="2"/>
      <c r="Y116" s="2"/>
      <c r="Z116" s="2"/>
    </row>
    <row r="117" spans="8:26" s="1" customFormat="1" x14ac:dyDescent="0.2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X117" s="2"/>
      <c r="Y117" s="2"/>
      <c r="Z117" s="2"/>
    </row>
    <row r="118" spans="8:26" s="1" customFormat="1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X118" s="2"/>
      <c r="Y118" s="2"/>
      <c r="Z118" s="2"/>
    </row>
    <row r="119" spans="8:26" s="1" customFormat="1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2"/>
      <c r="Y119" s="2"/>
      <c r="Z119" s="2"/>
    </row>
    <row r="120" spans="8:26" s="1" customFormat="1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2"/>
      <c r="Y120" s="2"/>
      <c r="Z120" s="2"/>
    </row>
    <row r="121" spans="8:26" s="1" customFormat="1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2"/>
      <c r="Y121" s="2"/>
      <c r="Z121" s="2"/>
    </row>
    <row r="122" spans="8:26" s="1" customFormat="1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2"/>
      <c r="Y122" s="2"/>
      <c r="Z122" s="2"/>
    </row>
    <row r="123" spans="8:26" s="1" customFormat="1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X123" s="2"/>
      <c r="Y123" s="2"/>
      <c r="Z123" s="2"/>
    </row>
    <row r="124" spans="8:26" s="1" customFormat="1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X124" s="2"/>
      <c r="Y124" s="2"/>
      <c r="Z124" s="2"/>
    </row>
    <row r="125" spans="8:26" s="1" customFormat="1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X125" s="2"/>
      <c r="Y125" s="2"/>
      <c r="Z125" s="2"/>
    </row>
    <row r="126" spans="8:26" s="1" customFormat="1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X126" s="2"/>
      <c r="Y126" s="2"/>
      <c r="Z126" s="2"/>
    </row>
    <row r="127" spans="8:26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X127" s="2"/>
      <c r="Y127" s="2"/>
      <c r="Z127" s="2"/>
    </row>
    <row r="128" spans="8:26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X128" s="2"/>
      <c r="Y128" s="2"/>
      <c r="Z128" s="2"/>
    </row>
    <row r="129" spans="8:26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2"/>
      <c r="Y129" s="2"/>
      <c r="Z129" s="2"/>
    </row>
    <row r="130" spans="8:26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X130" s="2"/>
      <c r="Y130" s="2"/>
      <c r="Z130" s="2"/>
    </row>
    <row r="131" spans="8:26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X131" s="2"/>
      <c r="Y131" s="2"/>
      <c r="Z131" s="2"/>
    </row>
    <row r="132" spans="8:26" x14ac:dyDescent="0.2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X132" s="2"/>
      <c r="Y132" s="2"/>
      <c r="Z132" s="2"/>
    </row>
    <row r="133" spans="8:26" x14ac:dyDescent="0.2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2"/>
      <c r="Y133" s="2"/>
      <c r="Z133" s="2"/>
    </row>
    <row r="134" spans="8:26" x14ac:dyDescent="0.2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2"/>
      <c r="Y134" s="2"/>
      <c r="Z134" s="2"/>
    </row>
    <row r="135" spans="8:26" x14ac:dyDescent="0.2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2"/>
      <c r="Y135" s="2"/>
      <c r="Z135" s="2"/>
    </row>
    <row r="136" spans="8:26" x14ac:dyDescent="0.2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2"/>
      <c r="Y136" s="2"/>
      <c r="Z136" s="2"/>
    </row>
    <row r="137" spans="8:26" x14ac:dyDescent="0.2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X137" s="2"/>
      <c r="Y137" s="2"/>
      <c r="Z137" s="2"/>
    </row>
    <row r="138" spans="8:26" x14ac:dyDescent="0.2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X138" s="2"/>
      <c r="Y138" s="2"/>
      <c r="Z138" s="2"/>
    </row>
    <row r="139" spans="8:26" x14ac:dyDescent="0.2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X139" s="2"/>
      <c r="Y139" s="2"/>
      <c r="Z139" s="2"/>
    </row>
    <row r="140" spans="8:26" x14ac:dyDescent="0.2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X140" s="2"/>
      <c r="Y140" s="2"/>
      <c r="Z140" s="2"/>
    </row>
  </sheetData>
  <mergeCells count="4">
    <mergeCell ref="A4:F4"/>
    <mergeCell ref="H4:O4"/>
    <mergeCell ref="AA22:AL22"/>
    <mergeCell ref="AA4:AL4"/>
  </mergeCell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48D-D6C8-4E8F-B888-2DA925570901}">
  <dimension ref="A2:AE140"/>
  <sheetViews>
    <sheetView topLeftCell="F1" workbookViewId="0">
      <selection activeCell="R6" sqref="R6:AA6"/>
    </sheetView>
  </sheetViews>
  <sheetFormatPr defaultRowHeight="15" x14ac:dyDescent="0.25"/>
  <cols>
    <col min="1" max="1" width="23.7109375" style="1" bestFit="1" customWidth="1"/>
    <col min="2" max="2" width="9.140625" style="1" bestFit="1" customWidth="1"/>
    <col min="3" max="3" width="8.42578125" style="1" bestFit="1" customWidth="1"/>
    <col min="4" max="4" width="9.5703125" style="1" bestFit="1" customWidth="1"/>
    <col min="5" max="5" width="8.85546875" style="1" bestFit="1" customWidth="1"/>
    <col min="6" max="6" width="9.85546875" style="1" bestFit="1" customWidth="1"/>
    <col min="7" max="7" width="8.28515625" style="1" bestFit="1" customWidth="1"/>
    <col min="8" max="8" width="9" style="1" bestFit="1" customWidth="1"/>
    <col min="9" max="9" width="9.42578125" style="1" bestFit="1" customWidth="1"/>
    <col min="10" max="10" width="8.28515625" style="1" bestFit="1" customWidth="1"/>
    <col min="11" max="11" width="8.7109375" style="1" bestFit="1" customWidth="1"/>
    <col min="12" max="12" width="9.42578125" style="1" bestFit="1" customWidth="1"/>
    <col min="13" max="13" width="8.28515625" style="1" bestFit="1" customWidth="1"/>
    <col min="14" max="16" width="6.85546875" style="1" customWidth="1"/>
    <col min="17" max="17" width="6.85546875" style="8" bestFit="1" customWidth="1"/>
    <col min="18" max="18" width="13.140625" style="8" bestFit="1" customWidth="1"/>
    <col min="19" max="19" width="14.7109375" bestFit="1" customWidth="1"/>
    <col min="20" max="27" width="13.140625" bestFit="1" customWidth="1"/>
    <col min="28" max="28" width="9.42578125" bestFit="1" customWidth="1"/>
  </cols>
  <sheetData>
    <row r="2" spans="1:31" ht="14.25" customHeight="1" x14ac:dyDescent="0.25"/>
    <row r="3" spans="1:31" hidden="1" x14ac:dyDescent="0.25"/>
    <row r="4" spans="1:31" ht="36.75" customHeight="1" x14ac:dyDescent="0.25">
      <c r="A4" s="31" t="s">
        <v>120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4" customFormat="1" x14ac:dyDescent="0.25">
      <c r="A5" s="17" t="s">
        <v>121</v>
      </c>
      <c r="B5" s="15" t="s">
        <v>102</v>
      </c>
      <c r="C5" s="15" t="s">
        <v>103</v>
      </c>
      <c r="D5" s="15" t="s">
        <v>104</v>
      </c>
      <c r="E5" s="15" t="s">
        <v>105</v>
      </c>
      <c r="F5" s="15" t="s">
        <v>106</v>
      </c>
      <c r="G5" s="15" t="s">
        <v>117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0"/>
      <c r="O5" s="10"/>
      <c r="P5" s="10"/>
      <c r="Q5"/>
      <c r="R5" s="15" t="s">
        <v>102</v>
      </c>
      <c r="S5" s="15" t="s">
        <v>103</v>
      </c>
      <c r="T5" s="15" t="s">
        <v>104</v>
      </c>
      <c r="U5" s="15" t="s">
        <v>105</v>
      </c>
      <c r="V5" s="15" t="s">
        <v>106</v>
      </c>
      <c r="W5" s="15" t="s">
        <v>117</v>
      </c>
      <c r="X5" s="15" t="s">
        <v>109</v>
      </c>
      <c r="Y5" s="15" t="s">
        <v>110</v>
      </c>
      <c r="Z5" s="15" t="s">
        <v>111</v>
      </c>
      <c r="AA5" s="15" t="s">
        <v>112</v>
      </c>
      <c r="AB5" s="15" t="s">
        <v>113</v>
      </c>
      <c r="AC5" s="15" t="s">
        <v>114</v>
      </c>
    </row>
    <row r="6" spans="1:31" x14ac:dyDescent="0.25">
      <c r="A6" s="18" t="str">
        <f>Fatturati!I7</f>
        <v>Bosch</v>
      </c>
      <c r="B6" s="7">
        <f>IFERROR(Fatturati!K7/Fatturati!J7,0)</f>
        <v>8.8022230081949246E-2</v>
      </c>
      <c r="C6" s="7">
        <f>IFERROR(Fatturati!L7/Fatturati!J7,0)</f>
        <v>7.6616576930403274E-2</v>
      </c>
      <c r="D6" s="7">
        <f>IFERROR(Fatturati!M7/Fatturati!J7,0)</f>
        <v>7.2262771732124767E-2</v>
      </c>
      <c r="E6" s="7">
        <f>IFERROR(Fatturati!N7/Fatturati!J7,0)</f>
        <v>0.11962886261496647</v>
      </c>
      <c r="F6" s="7">
        <f>IFERROR(Fatturati!O7/Fatturati!J7,0)</f>
        <v>6.8226264247840146E-2</v>
      </c>
      <c r="G6" s="7">
        <f>IFERROR(Fatturati!P7/Fatturati!J7,0)</f>
        <v>0.10390051420302926</v>
      </c>
      <c r="H6" s="7">
        <f>IFERROR(Fatturati!Q7/Fatturati!J7,0)</f>
        <v>9.3995825118684304E-2</v>
      </c>
      <c r="I6" s="7">
        <f>IFERROR(Fatturati!R7/Fatturati!J7,0)</f>
        <v>2.1864122782743828E-2</v>
      </c>
      <c r="J6" s="7">
        <f>IFERROR(Fatturati!S7/Fatturati!J7,0)</f>
        <v>0.12027689820395598</v>
      </c>
      <c r="K6" s="7">
        <f>IFERROR(Fatturati!T7/Fatturati!J7,0)</f>
        <v>0.23520593408430274</v>
      </c>
      <c r="L6" s="7">
        <f>IFERROR(Fatturati!U7/Fatturati!J7,0)</f>
        <v>0</v>
      </c>
      <c r="M6" s="7">
        <f>IFERROR(Fatturati!V7/Fatturati!J7,0)</f>
        <v>0</v>
      </c>
      <c r="N6" s="2"/>
      <c r="O6" s="2"/>
      <c r="P6" s="2"/>
      <c r="Q6"/>
      <c r="R6" s="19">
        <f>R7/Fatturati!$J$6</f>
        <v>7.7272398606962417E-2</v>
      </c>
      <c r="S6" s="19">
        <f>S7/Fatturati!$J$6</f>
        <v>0.11928679152727702</v>
      </c>
      <c r="T6" s="19">
        <f>T7/Fatturati!$J$6</f>
        <v>7.5443476972859122E-2</v>
      </c>
      <c r="U6" s="19">
        <f>U7/Fatturati!$J$6</f>
        <v>0.1318730702246402</v>
      </c>
      <c r="V6" s="19">
        <f>V7/Fatturati!$J$6</f>
        <v>8.7638371513629021E-2</v>
      </c>
      <c r="W6" s="19">
        <f>W7/Fatturati!$J$6</f>
        <v>0.11225329119470469</v>
      </c>
      <c r="X6" s="19">
        <f>X7/Fatturati!$J$6</f>
        <v>0.12101822625683725</v>
      </c>
      <c r="Y6" s="19">
        <f>Y7/Fatturati!$J$6</f>
        <v>2.534748303766771E-2</v>
      </c>
      <c r="Z6" s="19">
        <f>Z7/Fatturati!$J$6</f>
        <v>0.1079507702868344</v>
      </c>
      <c r="AA6" s="19">
        <f>AA7/Fatturati!$J$6</f>
        <v>0.14191612037858808</v>
      </c>
      <c r="AB6" s="19">
        <f>AB7/Fatturati!$J$6</f>
        <v>0</v>
      </c>
      <c r="AC6" s="19">
        <f>AC7/Fatturati!$J$6</f>
        <v>0</v>
      </c>
    </row>
    <row r="7" spans="1:31" x14ac:dyDescent="0.25">
      <c r="A7" s="18" t="str">
        <f>Fatturati!I8</f>
        <v xml:space="preserve">Ariston </v>
      </c>
      <c r="B7" s="7">
        <f>IFERROR(Fatturati!K8/Fatturati!J8,0)</f>
        <v>7.7137413900710425E-2</v>
      </c>
      <c r="C7" s="7">
        <f>IFERROR(Fatturati!L8/Fatturati!J8,0)</f>
        <v>0.12875546165681573</v>
      </c>
      <c r="D7" s="7">
        <f>IFERROR(Fatturati!M8/Fatturati!J8,0)</f>
        <v>4.9003933186419407E-2</v>
      </c>
      <c r="E7" s="7">
        <f>IFERROR(Fatturati!N8/Fatturati!J8,0)</f>
        <v>0.13418370403974941</v>
      </c>
      <c r="F7" s="7">
        <f>IFERROR(Fatturati!O8/Fatturati!J8,0)</f>
        <v>7.4244451263408159E-2</v>
      </c>
      <c r="G7" s="7">
        <f>IFERROR(Fatturati!P8/Fatturati!J8,0)</f>
        <v>3.2833361616904276E-2</v>
      </c>
      <c r="H7" s="7">
        <f>IFERROR(Fatturati!Q8/Fatturati!J8,0)</f>
        <v>0.13671273552312496</v>
      </c>
      <c r="I7" s="7">
        <f>IFERROR(Fatturati!R8/Fatturati!J8,0)</f>
        <v>1.4917166718422898E-2</v>
      </c>
      <c r="J7" s="7">
        <f>IFERROR(Fatturati!S8/Fatturati!J8,0)</f>
        <v>0.21444798591052991</v>
      </c>
      <c r="K7" s="7">
        <f>IFERROR(Fatturati!T8/Fatturati!J8,0)</f>
        <v>0.13776378618391483</v>
      </c>
      <c r="L7" s="7">
        <f>IFERROR(Fatturati!U8/Fatturati!J8,0)</f>
        <v>0</v>
      </c>
      <c r="M7" s="7">
        <f>IFERROR(Fatturati!V8/Fatturati!J8,0)</f>
        <v>0</v>
      </c>
      <c r="N7" s="2"/>
      <c r="O7" s="2"/>
      <c r="P7" s="2"/>
      <c r="Q7"/>
      <c r="R7" s="8">
        <f>Fatturati!K6</f>
        <v>367390.44000000006</v>
      </c>
      <c r="S7" s="8">
        <f>Fatturati!L6</f>
        <v>567147.22999999986</v>
      </c>
      <c r="T7" s="8">
        <f>Fatturati!M6</f>
        <v>358694.8600000001</v>
      </c>
      <c r="U7" s="8">
        <f>Fatturati!N6</f>
        <v>626988.50000000023</v>
      </c>
      <c r="V7" s="8">
        <f>Fatturati!O6</f>
        <v>416675.29999999987</v>
      </c>
      <c r="W7" s="8">
        <f>Fatturati!P6</f>
        <v>533706.55999999982</v>
      </c>
      <c r="X7" s="8">
        <f>Fatturati!Q6</f>
        <v>575379.31000000006</v>
      </c>
      <c r="Y7" s="8">
        <f>Fatturati!R6</f>
        <v>120514.22129999998</v>
      </c>
      <c r="Z7" s="8">
        <f>Fatturati!S6</f>
        <v>513250.28999999963</v>
      </c>
      <c r="AA7" s="8">
        <f>Fatturati!T6</f>
        <v>674738.02870000014</v>
      </c>
      <c r="AB7" s="8">
        <f>Fatturati!U6</f>
        <v>0</v>
      </c>
      <c r="AC7" s="8">
        <f>Fatturati!V6</f>
        <v>0</v>
      </c>
    </row>
    <row r="8" spans="1:31" x14ac:dyDescent="0.25">
      <c r="A8" s="18" t="str">
        <f>Fatturati!I9</f>
        <v>Panasonic</v>
      </c>
      <c r="B8" s="7">
        <f>IFERROR(Fatturati!K9/Fatturati!J9,0)</f>
        <v>5.7980985174571502E-2</v>
      </c>
      <c r="C8" s="7">
        <f>IFERROR(Fatturati!L9/Fatturati!J9,0)</f>
        <v>9.7463789465172451E-2</v>
      </c>
      <c r="D8" s="7">
        <f>IFERROR(Fatturati!M9/Fatturati!J9,0)</f>
        <v>5.3231611988633687E-2</v>
      </c>
      <c r="E8" s="7">
        <f>IFERROR(Fatturati!N9/Fatturati!J9,0)</f>
        <v>0.12048076081058222</v>
      </c>
      <c r="F8" s="7">
        <f>IFERROR(Fatturati!O9/Fatturati!J9,0)</f>
        <v>0.15313354452859179</v>
      </c>
      <c r="G8" s="7">
        <f>IFERROR(Fatturati!P9/Fatturati!J9,0)</f>
        <v>0.20243114473136242</v>
      </c>
      <c r="H8" s="7">
        <f>IFERROR(Fatturati!Q9/Fatturati!J9,0)</f>
        <v>0.14242441109212048</v>
      </c>
      <c r="I8" s="7">
        <f>IFERROR(Fatturati!R9/Fatturati!J9,0)</f>
        <v>1.4920323134909754E-2</v>
      </c>
      <c r="J8" s="7">
        <f>IFERROR(Fatturati!S9/Fatturati!J9,0)</f>
        <v>8.2344503064132282E-2</v>
      </c>
      <c r="K8" s="7">
        <f>IFERROR(Fatturati!T9/Fatturati!J9,0)</f>
        <v>7.5588926009923424E-2</v>
      </c>
      <c r="L8" s="7">
        <f>IFERROR(Fatturati!U9/Fatturati!J9,0)</f>
        <v>0</v>
      </c>
      <c r="M8" s="7">
        <f>IFERROR(Fatturati!V9/Fatturati!J9,0)</f>
        <v>0</v>
      </c>
      <c r="N8" s="2"/>
      <c r="O8" s="2"/>
      <c r="P8" s="2"/>
      <c r="Q8"/>
    </row>
    <row r="9" spans="1:31" x14ac:dyDescent="0.25">
      <c r="A9" s="18" t="str">
        <f>Fatturati!I10</f>
        <v>LG</v>
      </c>
      <c r="B9" s="7">
        <f>IFERROR(Fatturati!K10/Fatturati!J10,0)</f>
        <v>0</v>
      </c>
      <c r="C9" s="7">
        <f>IFERROR(Fatturati!L10/Fatturati!J10,0)</f>
        <v>0.17634678999474254</v>
      </c>
      <c r="D9" s="7">
        <f>IFERROR(Fatturati!M10/Fatturati!J10,0)</f>
        <v>3.9572675871569402E-2</v>
      </c>
      <c r="E9" s="7">
        <f>IFERROR(Fatturati!N10/Fatturati!J10,0)</f>
        <v>0.19888192995259021</v>
      </c>
      <c r="F9" s="7">
        <f>IFERROR(Fatturati!O10/Fatturati!J10,0)</f>
        <v>4.0283529104900656E-2</v>
      </c>
      <c r="G9" s="7">
        <f>IFERROR(Fatturati!P10/Fatturati!J10,0)</f>
        <v>0.1416801315654842</v>
      </c>
      <c r="H9" s="7">
        <f>IFERROR(Fatturati!Q10/Fatturati!J10,0)</f>
        <v>0.17928136693573388</v>
      </c>
      <c r="I9" s="7">
        <f>IFERROR(Fatturati!R10/Fatturati!J10,0)</f>
        <v>0.11074095091744925</v>
      </c>
      <c r="J9" s="7">
        <f>IFERROR(Fatturati!S10/Fatturati!J10,0)</f>
        <v>7.9908492432106321E-2</v>
      </c>
      <c r="K9" s="7">
        <f>IFERROR(Fatturati!T10/Fatturati!J10,0)</f>
        <v>3.3304133225423554E-2</v>
      </c>
      <c r="L9" s="7">
        <f>IFERROR(Fatturati!U10/Fatturati!J10,0)</f>
        <v>0</v>
      </c>
      <c r="M9" s="7">
        <f>IFERROR(Fatturati!V10/Fatturati!J10,0)</f>
        <v>0</v>
      </c>
      <c r="N9" s="2"/>
      <c r="O9" s="2"/>
      <c r="P9" s="2"/>
      <c r="Q9"/>
    </row>
    <row r="10" spans="1:31" x14ac:dyDescent="0.25">
      <c r="A10" s="18" t="str">
        <f>Fatturati!I11</f>
        <v>Caleffi</v>
      </c>
      <c r="B10" s="7">
        <f>IFERROR(Fatturati!K11/Fatturati!J11,0)</f>
        <v>0.10314810832831892</v>
      </c>
      <c r="C10" s="7">
        <f>IFERROR(Fatturati!L11/Fatturati!J11,0)</f>
        <v>0.12057766815195065</v>
      </c>
      <c r="D10" s="7">
        <f>IFERROR(Fatturati!M11/Fatturati!J11,0)</f>
        <v>5.3944994540625651E-2</v>
      </c>
      <c r="E10" s="7">
        <f>IFERROR(Fatturati!N11/Fatturati!J11,0)</f>
        <v>0.12264489982620567</v>
      </c>
      <c r="F10" s="7">
        <f>IFERROR(Fatturati!O11/Fatturati!J11,0)</f>
        <v>7.8519067654252067E-2</v>
      </c>
      <c r="G10" s="7">
        <f>IFERROR(Fatturati!P11/Fatturati!J11,0)</f>
        <v>0.12107040131350366</v>
      </c>
      <c r="H10" s="7">
        <f>IFERROR(Fatturati!Q11/Fatturati!J11,0)</f>
        <v>0.15105494691821716</v>
      </c>
      <c r="I10" s="7">
        <f>IFERROR(Fatturati!R11/Fatturati!J11,0)</f>
        <v>2.1983732705496216E-2</v>
      </c>
      <c r="J10" s="7">
        <f>IFERROR(Fatturati!S11/Fatturati!J11,0)</f>
        <v>8.0801561511309863E-2</v>
      </c>
      <c r="K10" s="7">
        <f>IFERROR(Fatturati!T11/Fatturati!J11,0)</f>
        <v>0.14625461905012013</v>
      </c>
      <c r="L10" s="7">
        <f>IFERROR(Fatturati!U11/Fatturati!J11,0)</f>
        <v>0</v>
      </c>
      <c r="M10" s="7">
        <f>IFERROR(Fatturati!V11/Fatturati!J11,0)</f>
        <v>0</v>
      </c>
      <c r="N10" s="2"/>
      <c r="O10" s="2"/>
      <c r="P10" s="2"/>
      <c r="Q10"/>
    </row>
    <row r="11" spans="1:31" x14ac:dyDescent="0.25">
      <c r="A11" s="18" t="str">
        <f>Fatturati!I12</f>
        <v xml:space="preserve">Cordivari </v>
      </c>
      <c r="B11" s="7">
        <f>IFERROR(Fatturati!K12/Fatturati!J12,0)</f>
        <v>4.2705373962057348E-2</v>
      </c>
      <c r="C11" s="7">
        <f>IFERROR(Fatturati!L12/Fatturati!J12,0)</f>
        <v>0.10991369178664971</v>
      </c>
      <c r="D11" s="7">
        <f>IFERROR(Fatturati!M12/Fatturati!J12,0)</f>
        <v>0.11636238004274496</v>
      </c>
      <c r="E11" s="7">
        <f>IFERROR(Fatturati!N12/Fatturati!J12,0)</f>
        <v>0.12172267391348601</v>
      </c>
      <c r="F11" s="7">
        <f>IFERROR(Fatturati!O12/Fatturati!J12,0)</f>
        <v>7.5957186888567008E-2</v>
      </c>
      <c r="G11" s="7">
        <f>IFERROR(Fatturati!P12/Fatturati!J12,0)</f>
        <v>0.16114394681420199</v>
      </c>
      <c r="H11" s="7">
        <f>IFERROR(Fatturati!Q12/Fatturati!J12,0)</f>
        <v>0.14912625289739484</v>
      </c>
      <c r="I11" s="7">
        <f>IFERROR(Fatturati!R12/Fatturati!J12,0)</f>
        <v>1.8608881294400536E-2</v>
      </c>
      <c r="J11" s="7">
        <f>IFERROR(Fatturati!S12/Fatturati!J12,0)</f>
        <v>6.2758873798181194E-2</v>
      </c>
      <c r="K11" s="7">
        <f>IFERROR(Fatturati!T12/Fatturati!J12,0)</f>
        <v>0.14170073860231638</v>
      </c>
      <c r="L11" s="7">
        <f>IFERROR(Fatturati!U12/Fatturati!J12,0)</f>
        <v>0</v>
      </c>
      <c r="M11" s="7">
        <f>IFERROR(Fatturati!V12/Fatturati!J12,0)</f>
        <v>0</v>
      </c>
      <c r="N11" s="2"/>
      <c r="O11" s="2"/>
      <c r="P11" s="2"/>
      <c r="Q11"/>
    </row>
    <row r="12" spans="1:31" x14ac:dyDescent="0.25">
      <c r="A12" s="18" t="str">
        <f>Fatturati!I13</f>
        <v>Valsir</v>
      </c>
      <c r="B12" s="7">
        <f>IFERROR(Fatturati!K13/Fatturati!J13,0)</f>
        <v>0.14997421038259656</v>
      </c>
      <c r="C12" s="7">
        <f>IFERROR(Fatturati!L13/Fatturati!J13,0)</f>
        <v>9.8121909038502375E-2</v>
      </c>
      <c r="D12" s="7">
        <f>IFERROR(Fatturati!M13/Fatturati!J13,0)</f>
        <v>0.10153220668102794</v>
      </c>
      <c r="E12" s="7">
        <f>IFERROR(Fatturati!N13/Fatturati!J13,0)</f>
        <v>0.10346794502260384</v>
      </c>
      <c r="F12" s="7">
        <f>IFERROR(Fatturati!O13/Fatturati!J13,0)</f>
        <v>0.10697533298947177</v>
      </c>
      <c r="G12" s="7">
        <f>IFERROR(Fatturati!P13/Fatturati!J13,0)</f>
        <v>6.651900846506266E-2</v>
      </c>
      <c r="H12" s="7">
        <f>IFERROR(Fatturati!Q13/Fatturati!J13,0)</f>
        <v>0.23328377681361692</v>
      </c>
      <c r="I12" s="7">
        <f>IFERROR(Fatturati!R13/Fatturati!J13,0)</f>
        <v>-2.8945052944567493E-3</v>
      </c>
      <c r="J12" s="7">
        <f>IFERROR(Fatturati!S13/Fatturati!J13,0)</f>
        <v>6.913437907703511E-2</v>
      </c>
      <c r="K12" s="7">
        <f>IFERROR(Fatturati!T13/Fatturati!J13,0)</f>
        <v>7.3885736824539583E-2</v>
      </c>
      <c r="L12" s="7">
        <f>IFERROR(Fatturati!U13/Fatturati!J13,0)</f>
        <v>0</v>
      </c>
      <c r="M12" s="7">
        <f>IFERROR(Fatturati!V13/Fatturati!J13,0)</f>
        <v>0</v>
      </c>
      <c r="N12" s="2"/>
      <c r="O12" s="2"/>
      <c r="P12" s="2"/>
      <c r="Q12"/>
    </row>
    <row r="13" spans="1:31" x14ac:dyDescent="0.25">
      <c r="A13" s="18" t="str">
        <f>Fatturati!I14</f>
        <v xml:space="preserve">Rubinetterie Bresciane </v>
      </c>
      <c r="B13" s="7">
        <f>IFERROR(Fatturati!K14/Fatturati!J14,0)</f>
        <v>8.9518579672670795E-2</v>
      </c>
      <c r="C13" s="7">
        <f>IFERROR(Fatturati!L14/Fatturati!J14,0)</f>
        <v>0.10289463234350255</v>
      </c>
      <c r="D13" s="7">
        <f>IFERROR(Fatturati!M14/Fatturati!J14,0)</f>
        <v>9.2591764664011103E-2</v>
      </c>
      <c r="E13" s="7">
        <f>IFERROR(Fatturati!N14/Fatturati!J14,0)</f>
        <v>0.16693956762666512</v>
      </c>
      <c r="F13" s="7">
        <f>IFERROR(Fatturati!O14/Fatturati!J14,0)</f>
        <v>0.12661618138869585</v>
      </c>
      <c r="G13" s="7">
        <f>IFERROR(Fatturati!P14/Fatturati!J14,0)</f>
        <v>0.12308839695712712</v>
      </c>
      <c r="H13" s="7">
        <f>IFERROR(Fatturati!Q14/Fatturati!J14,0)</f>
        <v>0.13907199810610227</v>
      </c>
      <c r="I13" s="7">
        <f>IFERROR(Fatturati!R14/Fatturati!J14,0)</f>
        <v>2.3450420948364623E-2</v>
      </c>
      <c r="J13" s="7">
        <f>IFERROR(Fatturati!S14/Fatturati!J14,0)</f>
        <v>5.7113173586364842E-2</v>
      </c>
      <c r="K13" s="7">
        <f>IFERROR(Fatturati!T14/Fatturati!J14,0)</f>
        <v>7.8715284706495747E-2</v>
      </c>
      <c r="L13" s="7">
        <f>IFERROR(Fatturati!U14/Fatturati!J14,0)</f>
        <v>0</v>
      </c>
      <c r="M13" s="7">
        <f>IFERROR(Fatturati!V14/Fatturati!J14,0)</f>
        <v>0</v>
      </c>
      <c r="N13" s="2"/>
      <c r="O13" s="2"/>
      <c r="P13" s="2"/>
      <c r="Q13"/>
    </row>
    <row r="14" spans="1:31" x14ac:dyDescent="0.25">
      <c r="A14" s="18" t="str">
        <f>Fatturati!I15</f>
        <v>System Group (Sa.Mi. Plastic)</v>
      </c>
      <c r="B14" s="7">
        <f>IFERROR(Fatturati!K15/Fatturati!J15,0)</f>
        <v>9.0327436068569605E-2</v>
      </c>
      <c r="C14" s="7">
        <f>IFERROR(Fatturati!L15/Fatturati!J15,0)</f>
        <v>0.24615154909332937</v>
      </c>
      <c r="D14" s="7">
        <f>IFERROR(Fatturati!M15/Fatturati!J15,0)</f>
        <v>0.108075834568155</v>
      </c>
      <c r="E14" s="7">
        <f>IFERROR(Fatturati!N15/Fatturati!J15,0)</f>
        <v>0.11273630614079433</v>
      </c>
      <c r="F14" s="7">
        <f>IFERROR(Fatturati!O15/Fatturati!J15,0)</f>
        <v>8.0627612742045385E-2</v>
      </c>
      <c r="G14" s="7">
        <f>IFERROR(Fatturati!P15/Fatturati!J15,0)</f>
        <v>0.11595976685024481</v>
      </c>
      <c r="H14" s="7">
        <f>IFERROR(Fatturati!Q15/Fatturati!J15,0)</f>
        <v>7.9237742844978407E-2</v>
      </c>
      <c r="I14" s="7">
        <f>IFERROR(Fatturati!R15/Fatturati!J15,0)</f>
        <v>0</v>
      </c>
      <c r="J14" s="7">
        <f>IFERROR(Fatturati!S15/Fatturati!J15,0)</f>
        <v>0.14878687805797444</v>
      </c>
      <c r="K14" s="7">
        <f>IFERROR(Fatturati!T15/Fatturati!J15,0)</f>
        <v>1.8096873633908623E-2</v>
      </c>
      <c r="L14" s="7">
        <f>IFERROR(Fatturati!U15/Fatturati!J15,0)</f>
        <v>0</v>
      </c>
      <c r="M14" s="7">
        <f>IFERROR(Fatturati!V15/Fatturati!J15,0)</f>
        <v>0</v>
      </c>
      <c r="N14" s="2"/>
      <c r="O14" s="2"/>
      <c r="P14" s="2"/>
      <c r="Q14"/>
    </row>
    <row r="15" spans="1:31" x14ac:dyDescent="0.25">
      <c r="A15" s="18" t="str">
        <f>Fatturati!I16</f>
        <v>Ebara</v>
      </c>
      <c r="B15" s="7">
        <f>IFERROR(Fatturati!K16/Fatturati!J16,0)</f>
        <v>0</v>
      </c>
      <c r="C15" s="7">
        <f>IFERROR(Fatturati!L16/Fatturati!J16,0)</f>
        <v>0.13130773070711166</v>
      </c>
      <c r="D15" s="7">
        <f>IFERROR(Fatturati!M16/Fatturati!J16,0)</f>
        <v>5.8753928118757327E-2</v>
      </c>
      <c r="E15" s="7">
        <f>IFERROR(Fatturati!N16/Fatturati!J16,0)</f>
        <v>6.7773183466195486E-2</v>
      </c>
      <c r="F15" s="7">
        <f>IFERROR(Fatturati!O16/Fatturati!J16,0)</f>
        <v>4.0506670633385068E-2</v>
      </c>
      <c r="G15" s="7">
        <f>IFERROR(Fatturati!P16/Fatturati!J16,0)</f>
        <v>0.17849897470564141</v>
      </c>
      <c r="H15" s="7">
        <f>IFERROR(Fatturati!Q16/Fatturati!J16,0)</f>
        <v>0.2049599684356502</v>
      </c>
      <c r="I15" s="7">
        <f>IFERROR(Fatturati!R16/Fatturati!J16,0)</f>
        <v>5.4487147250127099E-2</v>
      </c>
      <c r="J15" s="7">
        <f>IFERROR(Fatturati!S16/Fatturati!J16,0)</f>
        <v>0.10522567504353603</v>
      </c>
      <c r="K15" s="7">
        <f>IFERROR(Fatturati!T16/Fatturati!J16,0)</f>
        <v>0.15848672163959571</v>
      </c>
      <c r="L15" s="7">
        <f>IFERROR(Fatturati!U16/Fatturati!J16,0)</f>
        <v>0</v>
      </c>
      <c r="M15" s="7">
        <f>IFERROR(Fatturati!V16/Fatturati!J16,0)</f>
        <v>0</v>
      </c>
      <c r="N15" s="2"/>
      <c r="O15" s="2"/>
      <c r="P15" s="2"/>
      <c r="Q15"/>
    </row>
    <row r="16" spans="1:31" x14ac:dyDescent="0.25">
      <c r="A16" s="18" t="str">
        <f>Fatturati!I17</f>
        <v>Giacomini</v>
      </c>
      <c r="B16" s="7">
        <f>IFERROR(Fatturati!K17/Fatturati!J17,0)</f>
        <v>0.18113598869826086</v>
      </c>
      <c r="C16" s="7">
        <f>IFERROR(Fatturati!L17/Fatturati!J17,0)</f>
        <v>7.1534367411839217E-2</v>
      </c>
      <c r="D16" s="7">
        <f>IFERROR(Fatturati!M17/Fatturati!J17,0)</f>
        <v>0.10997947500914221</v>
      </c>
      <c r="E16" s="7">
        <f>IFERROR(Fatturati!N17/Fatturati!J17,0)</f>
        <v>0.13794065049046519</v>
      </c>
      <c r="F16" s="7">
        <f>IFERROR(Fatturati!O17/Fatturati!J17,0)</f>
        <v>0.10470110573314673</v>
      </c>
      <c r="G16" s="7">
        <f>IFERROR(Fatturati!P17/Fatturati!J17,0)</f>
        <v>5.9132063574813487E-2</v>
      </c>
      <c r="H16" s="7">
        <f>IFERROR(Fatturati!Q17/Fatturati!J17,0)</f>
        <v>0.11141214604075583</v>
      </c>
      <c r="I16" s="7">
        <f>IFERROR(Fatturati!R17/Fatturati!J17,0)</f>
        <v>2.1907631798386132E-2</v>
      </c>
      <c r="J16" s="7">
        <f>IFERROR(Fatturati!S17/Fatturati!J17,0)</f>
        <v>7.6492018497117564E-2</v>
      </c>
      <c r="K16" s="7">
        <f>IFERROR(Fatturati!T17/Fatturati!J17,0)</f>
        <v>0.12576455274607279</v>
      </c>
      <c r="L16" s="7">
        <f>IFERROR(Fatturati!U17/Fatturati!J17,0)</f>
        <v>0</v>
      </c>
      <c r="M16" s="7">
        <f>IFERROR(Fatturati!V17/Fatturati!J17,0)</f>
        <v>0</v>
      </c>
      <c r="N16" s="2"/>
      <c r="O16" s="2"/>
      <c r="P16" s="2"/>
      <c r="Q16"/>
    </row>
    <row r="17" spans="1:17" x14ac:dyDescent="0.25">
      <c r="A17" s="18" t="str">
        <f>Fatturati!I18</f>
        <v>Geberit</v>
      </c>
      <c r="B17" s="7">
        <f>IFERROR(Fatturati!K18/Fatturati!J18,0)</f>
        <v>0.13805753847440955</v>
      </c>
      <c r="C17" s="7">
        <f>IFERROR(Fatturati!L18/Fatturati!J18,0)</f>
        <v>9.0149806330511131E-2</v>
      </c>
      <c r="D17" s="7">
        <f>IFERROR(Fatturati!M18/Fatturati!J18,0)</f>
        <v>1.9079868857001064E-2</v>
      </c>
      <c r="E17" s="7">
        <f>IFERROR(Fatturati!N18/Fatturati!J18,0)</f>
        <v>0.19297964141492485</v>
      </c>
      <c r="F17" s="7">
        <f>IFERROR(Fatturati!O18/Fatturati!J18,0)</f>
        <v>8.4092542835376261E-2</v>
      </c>
      <c r="G17" s="7">
        <f>IFERROR(Fatturati!P18/Fatturati!J18,0)</f>
        <v>0.20808222088951642</v>
      </c>
      <c r="H17" s="7">
        <f>IFERROR(Fatturati!Q18/Fatturati!J18,0)</f>
        <v>0.11190540295677825</v>
      </c>
      <c r="I17" s="7">
        <f>IFERROR(Fatturati!R18/Fatturati!J18,0)</f>
        <v>0</v>
      </c>
      <c r="J17" s="7">
        <f>IFERROR(Fatturati!S18/Fatturati!J18,0)</f>
        <v>6.829072736712441E-2</v>
      </c>
      <c r="K17" s="7">
        <f>IFERROR(Fatturati!T18/Fatturati!J18,0)</f>
        <v>8.7362250874358061E-2</v>
      </c>
      <c r="L17" s="7">
        <f>IFERROR(Fatturati!U18/Fatturati!J18,0)</f>
        <v>0</v>
      </c>
      <c r="M17" s="7">
        <f>IFERROR(Fatturati!V18/Fatturati!J18,0)</f>
        <v>0</v>
      </c>
      <c r="N17" s="2"/>
      <c r="O17" s="2"/>
      <c r="P17" s="2"/>
      <c r="Q17"/>
    </row>
    <row r="18" spans="1:17" x14ac:dyDescent="0.25">
      <c r="A18" s="18" t="str">
        <f>Fatturati!I19</f>
        <v xml:space="preserve">Ferrari </v>
      </c>
      <c r="B18" s="7">
        <f>IFERROR(Fatturati!K19/Fatturati!J19,0)</f>
        <v>0.16220597515068433</v>
      </c>
      <c r="C18" s="7">
        <f>IFERROR(Fatturati!L19/Fatturati!J19,0)</f>
        <v>9.4305546489109382E-2</v>
      </c>
      <c r="D18" s="7">
        <f>IFERROR(Fatturati!M19/Fatturati!J19,0)</f>
        <v>8.3686924733990475E-2</v>
      </c>
      <c r="E18" s="7">
        <f>IFERROR(Fatturati!N19/Fatturati!J19,0)</f>
        <v>8.9311747938290137E-2</v>
      </c>
      <c r="F18" s="7">
        <f>IFERROR(Fatturati!O19/Fatturati!J19,0)</f>
        <v>8.2098483364884567E-2</v>
      </c>
      <c r="G18" s="7">
        <f>IFERROR(Fatturati!P19/Fatturati!J19,0)</f>
        <v>0.11404138651347999</v>
      </c>
      <c r="H18" s="7">
        <f>IFERROR(Fatturati!Q19/Fatturati!J19,0)</f>
        <v>0.13648628065365451</v>
      </c>
      <c r="I18" s="7">
        <f>IFERROR(Fatturati!R19/Fatturati!J19,0)</f>
        <v>1.569945818917684E-2</v>
      </c>
      <c r="J18" s="7">
        <f>IFERROR(Fatturati!S19/Fatturati!J19,0)</f>
        <v>7.5070174293361186E-2</v>
      </c>
      <c r="K18" s="7">
        <f>IFERROR(Fatturati!T19/Fatturati!J19,0)</f>
        <v>0.14709402267336857</v>
      </c>
      <c r="L18" s="7">
        <f>IFERROR(Fatturati!U19/Fatturati!J19,0)</f>
        <v>0</v>
      </c>
      <c r="M18" s="7">
        <f>IFERROR(Fatturati!V19/Fatturati!J19,0)</f>
        <v>0</v>
      </c>
      <c r="N18" s="2"/>
      <c r="O18" s="2"/>
      <c r="P18" s="2"/>
      <c r="Q18"/>
    </row>
    <row r="19" spans="1:17" x14ac:dyDescent="0.25">
      <c r="A19" s="18" t="str">
        <f>Fatturati!I20</f>
        <v>Paini</v>
      </c>
      <c r="B19" s="7">
        <f>IFERROR(Fatturati!K20/Fatturati!J20,0)</f>
        <v>5.1690673406080976E-3</v>
      </c>
      <c r="C19" s="7">
        <f>IFERROR(Fatturati!L20/Fatturati!J20,0)</f>
        <v>0.47200917433341194</v>
      </c>
      <c r="D19" s="7">
        <f>IFERROR(Fatturati!M20/Fatturati!J20,0)</f>
        <v>0.30992414830935122</v>
      </c>
      <c r="E19" s="7">
        <f>IFERROR(Fatturati!N20/Fatturati!J20,0)</f>
        <v>5.4857785629581039E-2</v>
      </c>
      <c r="F19" s="7">
        <f>IFERROR(Fatturati!O20/Fatturati!J20,0)</f>
        <v>1.7226649989048541E-2</v>
      </c>
      <c r="G19" s="7">
        <f>IFERROR(Fatturati!P20/Fatturati!J20,0)</f>
        <v>6.0206563015795946E-2</v>
      </c>
      <c r="H19" s="7">
        <f>IFERROR(Fatturati!Q20/Fatturati!J20,0)</f>
        <v>2.5903637698631698E-2</v>
      </c>
      <c r="I19" s="7">
        <f>IFERROR(Fatturati!R20/Fatturati!J20,0)</f>
        <v>0</v>
      </c>
      <c r="J19" s="7">
        <f>IFERROR(Fatturati!S20/Fatturati!J20,0)</f>
        <v>2.7128451637721769E-2</v>
      </c>
      <c r="K19" s="7">
        <f>IFERROR(Fatturati!T20/Fatturati!J20,0)</f>
        <v>2.757452204584972E-2</v>
      </c>
      <c r="L19" s="7">
        <f>IFERROR(Fatturati!U20/Fatturati!J20,0)</f>
        <v>0</v>
      </c>
      <c r="M19" s="7">
        <f>IFERROR(Fatturati!V20/Fatturati!J20,0)</f>
        <v>0</v>
      </c>
      <c r="N19" s="2"/>
      <c r="O19" s="2"/>
      <c r="P19" s="2"/>
      <c r="Q19"/>
    </row>
    <row r="20" spans="1:17" x14ac:dyDescent="0.25">
      <c r="A20" s="18" t="str">
        <f>Fatturati!I21</f>
        <v xml:space="preserve">Galassia </v>
      </c>
      <c r="B20" s="7">
        <f>IFERROR(Fatturati!K21/Fatturati!J21,0)</f>
        <v>4.8414044994754497E-2</v>
      </c>
      <c r="C20" s="7">
        <f>IFERROR(Fatturati!L21/Fatturati!J21,0)</f>
        <v>0.18334650105557643</v>
      </c>
      <c r="D20" s="7">
        <f>IFERROR(Fatturati!M21/Fatturati!J21,0)</f>
        <v>5.0356823686357806E-2</v>
      </c>
      <c r="E20" s="7">
        <f>IFERROR(Fatturati!N21/Fatturati!J21,0)</f>
        <v>0.10283775207553524</v>
      </c>
      <c r="F20" s="7">
        <f>IFERROR(Fatturati!O21/Fatturati!J21,0)</f>
        <v>0.17896877307049697</v>
      </c>
      <c r="G20" s="7">
        <f>IFERROR(Fatturati!P21/Fatturati!J21,0)</f>
        <v>8.5572925436153816E-2</v>
      </c>
      <c r="H20" s="7">
        <f>IFERROR(Fatturati!Q21/Fatturati!J21,0)</f>
        <v>0.1708868137134272</v>
      </c>
      <c r="I20" s="7">
        <f>IFERROR(Fatturati!R21/Fatturati!J21,0)</f>
        <v>2.1810928777733166E-2</v>
      </c>
      <c r="J20" s="7">
        <f>IFERROR(Fatturati!S21/Fatturati!J21,0)</f>
        <v>4.9281819477003976E-2</v>
      </c>
      <c r="K20" s="7">
        <f>IFERROR(Fatturati!T21/Fatturati!J21,0)</f>
        <v>0.10852361771296093</v>
      </c>
      <c r="L20" s="7">
        <f>IFERROR(Fatturati!U21/Fatturati!J21,0)</f>
        <v>0</v>
      </c>
      <c r="M20" s="7">
        <f>IFERROR(Fatturati!V21/Fatturati!J21,0)</f>
        <v>0</v>
      </c>
      <c r="N20" s="2"/>
      <c r="O20" s="2"/>
      <c r="P20" s="2"/>
      <c r="Q20"/>
    </row>
    <row r="21" spans="1:17" x14ac:dyDescent="0.25">
      <c r="A21" s="18" t="str">
        <f>Fatturati!I22</f>
        <v xml:space="preserve">Global </v>
      </c>
      <c r="B21" s="7">
        <f>IFERROR(Fatturati!K22/Fatturati!J22,0)</f>
        <v>0</v>
      </c>
      <c r="C21" s="7">
        <f>IFERROR(Fatturati!L22/Fatturati!J22,0)</f>
        <v>0.17944731465910221</v>
      </c>
      <c r="D21" s="7">
        <f>IFERROR(Fatturati!M22/Fatturati!J22,0)</f>
        <v>0.13007335253450902</v>
      </c>
      <c r="E21" s="7">
        <f>IFERROR(Fatturati!N22/Fatturati!J22,0)</f>
        <v>0.28187189708626886</v>
      </c>
      <c r="F21" s="7">
        <f>IFERROR(Fatturati!O22/Fatturati!J22,0)</f>
        <v>6.0904160467156777E-2</v>
      </c>
      <c r="G21" s="7">
        <f>IFERROR(Fatturati!P22/Fatturati!J22,0)</f>
        <v>0.13881118397068806</v>
      </c>
      <c r="H21" s="7">
        <f>IFERROR(Fatturati!Q22/Fatturati!J22,0)</f>
        <v>3.1257000199746643E-2</v>
      </c>
      <c r="I21" s="7">
        <f>IFERROR(Fatturati!R22/Fatturati!J22,0)</f>
        <v>3.125700019974674E-2</v>
      </c>
      <c r="J21" s="7">
        <f>IFERROR(Fatturati!S22/Fatturati!J22,0)</f>
        <v>3.216001360650949E-2</v>
      </c>
      <c r="K21" s="7">
        <f>IFERROR(Fatturati!T22/Fatturati!J22,0)</f>
        <v>0.1142180772762722</v>
      </c>
      <c r="L21" s="7">
        <f>IFERROR(Fatturati!U22/Fatturati!J22,0)</f>
        <v>0</v>
      </c>
      <c r="M21" s="7">
        <f>IFERROR(Fatturati!V22/Fatturati!J22,0)</f>
        <v>0</v>
      </c>
      <c r="N21" s="2"/>
      <c r="O21" s="2"/>
      <c r="P21" s="2"/>
      <c r="Q21"/>
    </row>
    <row r="22" spans="1:17" ht="16.5" customHeight="1" x14ac:dyDescent="0.25">
      <c r="A22" s="18" t="str">
        <f>Fatturati!I23</f>
        <v xml:space="preserve">Raccorderie Metalliche  </v>
      </c>
      <c r="B22" s="7">
        <f>IFERROR(Fatturati!K23/Fatturati!J23,0)</f>
        <v>4.4966004466861359E-2</v>
      </c>
      <c r="C22" s="7">
        <f>IFERROR(Fatturati!L23/Fatturati!J23,0)</f>
        <v>7.6708217727368674E-2</v>
      </c>
      <c r="D22" s="7">
        <f>IFERROR(Fatturati!M23/Fatturati!J23,0)</f>
        <v>4.3132567662342025E-2</v>
      </c>
      <c r="E22" s="7">
        <f>IFERROR(Fatturati!N23/Fatturati!J23,0)</f>
        <v>9.3158478867805816E-2</v>
      </c>
      <c r="F22" s="7">
        <f>IFERROR(Fatturati!O23/Fatturati!J23,0)</f>
        <v>7.694799306151115E-2</v>
      </c>
      <c r="G22" s="7">
        <f>IFERROR(Fatturati!P23/Fatturati!J23,0)</f>
        <v>0.12071796217169206</v>
      </c>
      <c r="H22" s="7">
        <f>IFERROR(Fatturati!Q23/Fatturati!J23,0)</f>
        <v>0.17149129681834388</v>
      </c>
      <c r="I22" s="7">
        <f>IFERROR(Fatturati!R23/Fatturati!J23,0)</f>
        <v>9.7081386441280962E-2</v>
      </c>
      <c r="J22" s="7">
        <f>IFERROR(Fatturati!S23/Fatturati!J23,0)</f>
        <v>0.12660311278580266</v>
      </c>
      <c r="K22" s="7">
        <f>IFERROR(Fatturati!T23/Fatturati!J23,0)</f>
        <v>0.14919297999699144</v>
      </c>
      <c r="L22" s="7">
        <f>IFERROR(Fatturati!U23/Fatturati!J23,0)</f>
        <v>0</v>
      </c>
      <c r="M22" s="7">
        <f>IFERROR(Fatturati!V23/Fatturati!J23,0)</f>
        <v>0</v>
      </c>
      <c r="N22" s="2"/>
      <c r="O22" s="2"/>
      <c r="P22" s="2"/>
      <c r="Q22"/>
    </row>
    <row r="23" spans="1:17" x14ac:dyDescent="0.25">
      <c r="A23" s="18" t="str">
        <f>Fatturati!I24</f>
        <v xml:space="preserve">Ibp Banninger </v>
      </c>
      <c r="B23" s="7">
        <f>IFERROR(Fatturati!K24/Fatturati!J24,0)</f>
        <v>0.11254965619432929</v>
      </c>
      <c r="C23" s="7">
        <f>IFERROR(Fatturati!L24/Fatturati!J24,0)</f>
        <v>8.2034197426036015E-2</v>
      </c>
      <c r="D23" s="7">
        <f>IFERROR(Fatturati!M24/Fatturati!J24,0)</f>
        <v>3.1045901803106724E-2</v>
      </c>
      <c r="E23" s="7">
        <f>IFERROR(Fatturati!N24/Fatturati!J24,0)</f>
        <v>0.15646904084045085</v>
      </c>
      <c r="F23" s="7">
        <f>IFERROR(Fatturati!O24/Fatturati!J24,0)</f>
        <v>0.14927659291077702</v>
      </c>
      <c r="G23" s="7">
        <f>IFERROR(Fatturati!P24/Fatturati!J24,0)</f>
        <v>0.12453590396750079</v>
      </c>
      <c r="H23" s="7">
        <f>IFERROR(Fatturati!Q24/Fatturati!J24,0)</f>
        <v>0.11384712718312438</v>
      </c>
      <c r="I23" s="7">
        <f>IFERROR(Fatturati!R24/Fatturati!J24,0)</f>
        <v>1.8863526630371445E-2</v>
      </c>
      <c r="J23" s="7">
        <f>IFERROR(Fatturati!S24/Fatturati!J24,0)</f>
        <v>7.528761467126184E-2</v>
      </c>
      <c r="K23" s="7">
        <f>IFERROR(Fatturati!T24/Fatturati!J24,0)</f>
        <v>0.13609043837304163</v>
      </c>
      <c r="L23" s="7">
        <f>IFERROR(Fatturati!U24/Fatturati!J24,0)</f>
        <v>0</v>
      </c>
      <c r="M23" s="7">
        <f>IFERROR(Fatturati!V24/Fatturati!J24,0)</f>
        <v>0</v>
      </c>
      <c r="N23" s="2"/>
      <c r="O23" s="2"/>
      <c r="P23" s="2"/>
      <c r="Q23"/>
    </row>
    <row r="24" spans="1:17" x14ac:dyDescent="0.25">
      <c r="A24" s="18" t="str">
        <f>Fatturati!I25</f>
        <v xml:space="preserve">Rainbox </v>
      </c>
      <c r="B24" s="7">
        <f>IFERROR(Fatturati!K25/Fatturati!J25,0)</f>
        <v>4.1983387868109741E-2</v>
      </c>
      <c r="C24" s="7">
        <f>IFERROR(Fatturati!L25/Fatturati!J25,0)</f>
        <v>0.13029616578572029</v>
      </c>
      <c r="D24" s="7">
        <f>IFERROR(Fatturati!M25/Fatturati!J25,0)</f>
        <v>0.13227619766758955</v>
      </c>
      <c r="E24" s="7">
        <f>IFERROR(Fatturati!N25/Fatturati!J25,0)</f>
        <v>9.2658780099001595E-2</v>
      </c>
      <c r="F24" s="7">
        <f>IFERROR(Fatturati!O25/Fatturati!J25,0)</f>
        <v>0.19241547109656851</v>
      </c>
      <c r="G24" s="7">
        <f>IFERROR(Fatturati!P25/Fatturati!J25,0)</f>
        <v>0.14972732611796291</v>
      </c>
      <c r="H24" s="7">
        <f>IFERROR(Fatturati!Q25/Fatturati!J25,0)</f>
        <v>8.3765416561792094E-2</v>
      </c>
      <c r="I24" s="7">
        <f>IFERROR(Fatturati!R25/Fatturati!J25,0)</f>
        <v>1.0084738652571524E-2</v>
      </c>
      <c r="J24" s="7">
        <f>IFERROR(Fatturati!S25/Fatturati!J25,0)</f>
        <v>7.0559610705596104E-2</v>
      </c>
      <c r="K24" s="7">
        <f>IFERROR(Fatturati!T25/Fatturati!J25,0)</f>
        <v>9.6232905445087669E-2</v>
      </c>
      <c r="L24" s="7">
        <f>IFERROR(Fatturati!U25/Fatturati!J25,0)</f>
        <v>0</v>
      </c>
      <c r="M24" s="7">
        <f>IFERROR(Fatturati!V25/Fatturati!J25,0)</f>
        <v>0</v>
      </c>
      <c r="N24" s="2"/>
      <c r="O24" s="2"/>
      <c r="P24" s="2"/>
      <c r="Q24"/>
    </row>
    <row r="25" spans="1:17" x14ac:dyDescent="0.25">
      <c r="A25" s="18" t="str">
        <f>Fatturati!I26</f>
        <v>Sabiana</v>
      </c>
      <c r="B25" s="7">
        <f>IFERROR(Fatturati!K26/Fatturati!J26,0)</f>
        <v>0</v>
      </c>
      <c r="C25" s="7">
        <f>IFERROR(Fatturati!L26/Fatturati!J26,0)</f>
        <v>0</v>
      </c>
      <c r="D25" s="7">
        <f>IFERROR(Fatturati!M26/Fatturati!J26,0)</f>
        <v>0</v>
      </c>
      <c r="E25" s="7">
        <f>IFERROR(Fatturati!N26/Fatturati!J26,0)</f>
        <v>0.61472228937584006</v>
      </c>
      <c r="F25" s="7">
        <f>IFERROR(Fatturati!O26/Fatturati!J26,0)</f>
        <v>7.9332935109368813E-2</v>
      </c>
      <c r="G25" s="7">
        <f>IFERROR(Fatturati!P26/Fatturati!J26,0)</f>
        <v>8.5029127806403898E-2</v>
      </c>
      <c r="H25" s="7">
        <f>IFERROR(Fatturati!Q26/Fatturati!J26,0)</f>
        <v>2.5350641259833242E-2</v>
      </c>
      <c r="I25" s="7">
        <f>IFERROR(Fatturati!R26/Fatturati!J26,0)</f>
        <v>0</v>
      </c>
      <c r="J25" s="7">
        <f>IFERROR(Fatturati!S26/Fatturati!J26,0)</f>
        <v>9.5730583781154593E-2</v>
      </c>
      <c r="K25" s="7">
        <f>IFERROR(Fatturati!T26/Fatturati!J26,0)</f>
        <v>9.9834422667399447E-2</v>
      </c>
      <c r="L25" s="7">
        <f>IFERROR(Fatturati!U26/Fatturati!J26,0)</f>
        <v>0</v>
      </c>
      <c r="M25" s="7">
        <f>IFERROR(Fatturati!V26/Fatturati!J26,0)</f>
        <v>0</v>
      </c>
      <c r="N25" s="2"/>
      <c r="O25" s="2"/>
      <c r="P25" s="2"/>
      <c r="Q25"/>
    </row>
    <row r="26" spans="1:17" x14ac:dyDescent="0.25">
      <c r="A26" s="18" t="str">
        <f>Fatturati!I27</f>
        <v>Tecnosystemi</v>
      </c>
      <c r="B26" s="7">
        <f>IFERROR(Fatturati!K27/Fatturati!J27,0)</f>
        <v>9.5059861021541514E-2</v>
      </c>
      <c r="C26" s="7">
        <f>IFERROR(Fatturati!L27/Fatturati!J27,0)</f>
        <v>0.16992691623987904</v>
      </c>
      <c r="D26" s="7">
        <f>IFERROR(Fatturati!M27/Fatturati!J27,0)</f>
        <v>7.7021885860051903E-2</v>
      </c>
      <c r="E26" s="7">
        <f>IFERROR(Fatturati!N27/Fatturati!J27,0)</f>
        <v>5.7651442267756342E-2</v>
      </c>
      <c r="F26" s="7">
        <f>IFERROR(Fatturati!O27/Fatturati!J27,0)</f>
        <v>6.9595894683265894E-2</v>
      </c>
      <c r="G26" s="7">
        <f>IFERROR(Fatturati!P27/Fatturati!J27,0)</f>
        <v>0.12330052694614399</v>
      </c>
      <c r="H26" s="7">
        <f>IFERROR(Fatturati!Q27/Fatturati!J27,0)</f>
        <v>0.23666738657971323</v>
      </c>
      <c r="I26" s="7">
        <f>IFERROR(Fatturati!R27/Fatturati!J27,0)</f>
        <v>5.4908158225812138E-2</v>
      </c>
      <c r="J26" s="7">
        <f>IFERROR(Fatturati!S27/Fatturati!J27,0)</f>
        <v>4.709496206863735E-2</v>
      </c>
      <c r="K26" s="7">
        <f>IFERROR(Fatturati!T27/Fatturati!J27,0)</f>
        <v>6.8772966107198588E-2</v>
      </c>
      <c r="L26" s="7">
        <f>IFERROR(Fatturati!U27/Fatturati!J27,0)</f>
        <v>0</v>
      </c>
      <c r="M26" s="7">
        <f>IFERROR(Fatturati!V27/Fatturati!J27,0)</f>
        <v>0</v>
      </c>
      <c r="N26" s="2"/>
      <c r="O26" s="2"/>
      <c r="P26" s="2"/>
      <c r="Q26"/>
    </row>
    <row r="27" spans="1:17" x14ac:dyDescent="0.25">
      <c r="A27" s="18" t="str">
        <f>Fatturati!I28</f>
        <v xml:space="preserve">Novellini </v>
      </c>
      <c r="B27" s="7">
        <f>IFERROR(Fatturati!K28/Fatturati!J28,0)</f>
        <v>5.3472752145428501E-2</v>
      </c>
      <c r="C27" s="7">
        <f>IFERROR(Fatturati!L28/Fatturati!J28,0)</f>
        <v>9.2212576895599266E-2</v>
      </c>
      <c r="D27" s="7">
        <f>IFERROR(Fatturati!M28/Fatturati!J28,0)</f>
        <v>3.4900476800517312E-2</v>
      </c>
      <c r="E27" s="7">
        <f>IFERROR(Fatturati!N28/Fatturati!J28,0)</f>
        <v>0.19366566254065318</v>
      </c>
      <c r="F27" s="7">
        <f>IFERROR(Fatturati!O28/Fatturati!J28,0)</f>
        <v>0.11620209180365483</v>
      </c>
      <c r="G27" s="7">
        <f>IFERROR(Fatturati!P28/Fatturati!J28,0)</f>
        <v>0.18281858114039276</v>
      </c>
      <c r="H27" s="7">
        <f>IFERROR(Fatturati!Q28/Fatturati!J28,0)</f>
        <v>7.6684185276024566E-2</v>
      </c>
      <c r="I27" s="7">
        <f>IFERROR(Fatturati!R28/Fatturati!J28,0)</f>
        <v>4.8635217184982274E-2</v>
      </c>
      <c r="J27" s="7">
        <f>IFERROR(Fatturati!S28/Fatturati!J28,0)</f>
        <v>0.13810006379357989</v>
      </c>
      <c r="K27" s="7">
        <f>IFERROR(Fatturati!T28/Fatturati!J28,0)</f>
        <v>6.33083924191674E-2</v>
      </c>
      <c r="L27" s="7">
        <f>IFERROR(Fatturati!U28/Fatturati!J28,0)</f>
        <v>0</v>
      </c>
      <c r="M27" s="7">
        <f>IFERROR(Fatturati!V28/Fatturati!J28,0)</f>
        <v>0</v>
      </c>
      <c r="N27" s="2"/>
      <c r="O27" s="2"/>
      <c r="P27" s="2"/>
      <c r="Q27"/>
    </row>
    <row r="28" spans="1:17" x14ac:dyDescent="0.25">
      <c r="A28" s="18" t="str">
        <f>Fatturati!I29</f>
        <v>Silmet</v>
      </c>
      <c r="B28" s="7">
        <f>IFERROR(Fatturati!K29/Fatturati!J29,0)</f>
        <v>0</v>
      </c>
      <c r="C28" s="7">
        <f>IFERROR(Fatturati!L29/Fatturati!J29,0)</f>
        <v>0.48233494125615595</v>
      </c>
      <c r="D28" s="7">
        <f>IFERROR(Fatturati!M29/Fatturati!J29,0)</f>
        <v>0.23851573233124695</v>
      </c>
      <c r="E28" s="7">
        <f>IFERROR(Fatturati!N29/Fatturati!J29,0)</f>
        <v>0.2791493264125971</v>
      </c>
      <c r="F28" s="7">
        <f>IFERROR(Fatturati!O29/Fatturati!J29,0)</f>
        <v>0</v>
      </c>
      <c r="G28" s="7">
        <f>IFERROR(Fatturati!P29/Fatturati!J29,0)</f>
        <v>0</v>
      </c>
      <c r="H28" s="7">
        <f>IFERROR(Fatturati!Q29/Fatturati!J29,0)</f>
        <v>0</v>
      </c>
      <c r="I28" s="7">
        <f>IFERROR(Fatturati!R29/Fatturati!J29,0)</f>
        <v>0</v>
      </c>
      <c r="J28" s="7">
        <f>IFERROR(Fatturati!S29/Fatturati!J29,0)</f>
        <v>0</v>
      </c>
      <c r="K28" s="7">
        <f>IFERROR(Fatturati!T29/Fatturati!J29,0)</f>
        <v>0</v>
      </c>
      <c r="L28" s="7">
        <f>IFERROR(Fatturati!U29/Fatturati!J29,0)</f>
        <v>0</v>
      </c>
      <c r="M28" s="7">
        <f>IFERROR(Fatturati!V29/Fatturati!J29,0)</f>
        <v>0</v>
      </c>
      <c r="N28" s="2"/>
      <c r="O28" s="2"/>
      <c r="P28" s="2"/>
      <c r="Q28"/>
    </row>
    <row r="29" spans="1:17" x14ac:dyDescent="0.25">
      <c r="A29" s="18" t="str">
        <f>Fatturati!I30</f>
        <v>Itap</v>
      </c>
      <c r="B29" s="7">
        <f>IFERROR(Fatturati!K30/Fatturati!J30,0)</f>
        <v>7.9199460512850525E-2</v>
      </c>
      <c r="C29" s="7">
        <f>IFERROR(Fatturati!L30/Fatturati!J30,0)</f>
        <v>0.10069631219103607</v>
      </c>
      <c r="D29" s="7">
        <f>IFERROR(Fatturati!M30/Fatturati!J30,0)</f>
        <v>0.11000269068089984</v>
      </c>
      <c r="E29" s="7">
        <f>IFERROR(Fatturati!N30/Fatturati!J30,0)</f>
        <v>6.8417598178893174E-2</v>
      </c>
      <c r="F29" s="7">
        <f>IFERROR(Fatturati!O30/Fatturati!J30,0)</f>
        <v>9.7083819776166896E-2</v>
      </c>
      <c r="G29" s="7">
        <f>IFERROR(Fatturati!P30/Fatturati!J30,0)</f>
        <v>0.11710586309500348</v>
      </c>
      <c r="H29" s="7">
        <f>IFERROR(Fatturati!Q30/Fatturati!J30,0)</f>
        <v>6.2932211728441614E-2</v>
      </c>
      <c r="I29" s="7">
        <f>IFERROR(Fatturati!R30/Fatturati!J30,0)</f>
        <v>0</v>
      </c>
      <c r="J29" s="7">
        <f>IFERROR(Fatturati!S30/Fatturati!J30,0)</f>
        <v>9.4092548164876805E-2</v>
      </c>
      <c r="K29" s="7">
        <f>IFERROR(Fatturati!T30/Fatturati!J30,0)</f>
        <v>0.27046949567183159</v>
      </c>
      <c r="L29" s="7">
        <f>IFERROR(Fatturati!U30/Fatturati!J30,0)</f>
        <v>0</v>
      </c>
      <c r="M29" s="7">
        <f>IFERROR(Fatturati!V30/Fatturati!J30,0)</f>
        <v>0</v>
      </c>
      <c r="N29" s="2"/>
      <c r="O29" s="2"/>
      <c r="P29" s="2"/>
      <c r="Q29"/>
    </row>
    <row r="30" spans="1:17" x14ac:dyDescent="0.25">
      <c r="A30" s="18" t="str">
        <f>Fatturati!I31</f>
        <v xml:space="preserve">Ercos </v>
      </c>
      <c r="B30" s="7">
        <f>IFERROR(Fatturati!K31/Fatturati!J31,0)</f>
        <v>7.2390909611595028E-2</v>
      </c>
      <c r="C30" s="7">
        <f>IFERROR(Fatturati!L31/Fatturati!J31,0)</f>
        <v>0.13266450051934903</v>
      </c>
      <c r="D30" s="7">
        <f>IFERROR(Fatturati!M31/Fatturati!J31,0)</f>
        <v>9.0990880819069919E-2</v>
      </c>
      <c r="E30" s="7">
        <f>IFERROR(Fatturati!N31/Fatturati!J31,0)</f>
        <v>8.2177272171405358E-2</v>
      </c>
      <c r="F30" s="7">
        <f>IFERROR(Fatturati!O31/Fatturati!J31,0)</f>
        <v>0.18735729511254631</v>
      </c>
      <c r="G30" s="7">
        <f>IFERROR(Fatturati!P31/Fatturati!J31,0)</f>
        <v>0.14503445041106744</v>
      </c>
      <c r="H30" s="7">
        <f>IFERROR(Fatturati!Q31/Fatturati!J31,0)</f>
        <v>7.8038269290604798E-2</v>
      </c>
      <c r="I30" s="7">
        <f>IFERROR(Fatturati!R31/Fatturati!J31,0)</f>
        <v>0</v>
      </c>
      <c r="J30" s="7">
        <f>IFERROR(Fatturati!S31/Fatturati!J31,0)</f>
        <v>0.13975396322915914</v>
      </c>
      <c r="K30" s="7">
        <f>IFERROR(Fatturati!T31/Fatturati!J31,0)</f>
        <v>7.1592458835203002E-2</v>
      </c>
      <c r="L30" s="7">
        <f>IFERROR(Fatturati!U31/Fatturati!J31,0)</f>
        <v>0</v>
      </c>
      <c r="M30" s="7">
        <f>IFERROR(Fatturati!V31/Fatturati!J31,0)</f>
        <v>0</v>
      </c>
      <c r="N30" s="2"/>
      <c r="O30" s="2"/>
      <c r="P30" s="2"/>
      <c r="Q30"/>
    </row>
    <row r="31" spans="1:17" x14ac:dyDescent="0.25">
      <c r="A31" s="18" t="str">
        <f>Fatturati!I32</f>
        <v xml:space="preserve">Va-Albertoni </v>
      </c>
      <c r="B31" s="7">
        <f>IFERROR(Fatturati!K32/Fatturati!J32,0)</f>
        <v>0.14303876070778401</v>
      </c>
      <c r="C31" s="7">
        <f>IFERROR(Fatturati!L32/Fatturati!J32,0)</f>
        <v>9.1831514907806708E-2</v>
      </c>
      <c r="D31" s="7">
        <f>IFERROR(Fatturati!M32/Fatturati!J32,0)</f>
        <v>6.8527082162196135E-2</v>
      </c>
      <c r="E31" s="7">
        <f>IFERROR(Fatturati!N32/Fatturati!J32,0)</f>
        <v>7.4499026844857361E-2</v>
      </c>
      <c r="F31" s="7">
        <f>IFERROR(Fatturati!O32/Fatturati!J32,0)</f>
        <v>0.11946077767610823</v>
      </c>
      <c r="G31" s="7">
        <f>IFERROR(Fatturati!P32/Fatturati!J32,0)</f>
        <v>0.1216963673889762</v>
      </c>
      <c r="H31" s="7">
        <f>IFERROR(Fatturati!Q32/Fatturati!J32,0)</f>
        <v>0.16726710954457974</v>
      </c>
      <c r="I31" s="7">
        <f>IFERROR(Fatturati!R32/Fatturati!J32,0)</f>
        <v>5.7055408978193937E-2</v>
      </c>
      <c r="J31" s="7">
        <f>IFERROR(Fatturati!S32/Fatturati!J32,0)</f>
        <v>4.5411057176113136E-2</v>
      </c>
      <c r="K31" s="7">
        <f>IFERROR(Fatturati!T32/Fatturati!J32,0)</f>
        <v>0.11121289461338454</v>
      </c>
      <c r="L31" s="7">
        <f>IFERROR(Fatturati!U32/Fatturati!J32,0)</f>
        <v>0</v>
      </c>
      <c r="M31" s="7">
        <f>IFERROR(Fatturati!V32/Fatturati!J32,0)</f>
        <v>0</v>
      </c>
      <c r="N31" s="2"/>
      <c r="O31" s="2"/>
      <c r="P31" s="2"/>
      <c r="Q31"/>
    </row>
    <row r="32" spans="1:17" x14ac:dyDescent="0.25">
      <c r="A32" s="18" t="str">
        <f>Fatturati!I33</f>
        <v>Ferroli</v>
      </c>
      <c r="B32" s="7">
        <f>IFERROR(Fatturati!K33/Fatturati!J33,0)</f>
        <v>0.29829730580314018</v>
      </c>
      <c r="C32" s="7">
        <f>IFERROR(Fatturati!L33/Fatturati!J33,0)</f>
        <v>0.11310757301017445</v>
      </c>
      <c r="D32" s="7">
        <f>IFERROR(Fatturati!M33/Fatturati!J33,0)</f>
        <v>0</v>
      </c>
      <c r="E32" s="7">
        <f>IFERROR(Fatturati!N33/Fatturati!J33,0)</f>
        <v>0</v>
      </c>
      <c r="F32" s="7">
        <f>IFERROR(Fatturati!O33/Fatturati!J33,0)</f>
        <v>6.2193115049091049E-3</v>
      </c>
      <c r="G32" s="7">
        <f>IFERROR(Fatturati!P33/Fatturati!J33,0)</f>
        <v>0.57099112969701327</v>
      </c>
      <c r="H32" s="7">
        <f>IFERROR(Fatturati!Q33/Fatturati!J33,0)</f>
        <v>0</v>
      </c>
      <c r="I32" s="7">
        <f>IFERROR(Fatturati!R33/Fatturati!J33,0)</f>
        <v>5.4478168136518438E-8</v>
      </c>
      <c r="J32" s="7">
        <f>IFERROR(Fatturati!S33/Fatturati!J33,0)</f>
        <v>0</v>
      </c>
      <c r="K32" s="7">
        <f>IFERROR(Fatturati!T33/Fatturati!J33,0)</f>
        <v>1.1384625506594817E-2</v>
      </c>
      <c r="L32" s="7">
        <f>IFERROR(Fatturati!U33/Fatturati!J33,0)</f>
        <v>0</v>
      </c>
      <c r="M32" s="7">
        <f>IFERROR(Fatturati!V33/Fatturati!J33,0)</f>
        <v>0</v>
      </c>
      <c r="N32" s="2"/>
      <c r="O32" s="2"/>
      <c r="P32" s="2"/>
      <c r="Q32"/>
    </row>
    <row r="33" spans="1:17" x14ac:dyDescent="0.25">
      <c r="A33" s="18" t="str">
        <f>Fatturati!I34</f>
        <v>Kinedo</v>
      </c>
      <c r="B33" s="7">
        <f>IFERROR(Fatturati!K34/Fatturati!J34,0)</f>
        <v>0</v>
      </c>
      <c r="C33" s="7">
        <f>IFERROR(Fatturati!L34/Fatturati!J34,0)</f>
        <v>0</v>
      </c>
      <c r="D33" s="7">
        <f>IFERROR(Fatturati!M34/Fatturati!J34,0)</f>
        <v>0</v>
      </c>
      <c r="E33" s="7">
        <f>IFERROR(Fatturati!N34/Fatturati!J34,0)</f>
        <v>0</v>
      </c>
      <c r="F33" s="7">
        <f>IFERROR(Fatturati!O34/Fatturati!J34,0)</f>
        <v>0.48288524590163939</v>
      </c>
      <c r="G33" s="7">
        <f>IFERROR(Fatturati!P34/Fatturati!J34,0)</f>
        <v>7.7398202009518774E-2</v>
      </c>
      <c r="H33" s="7">
        <f>IFERROR(Fatturati!Q34/Fatturati!J34,0)</f>
        <v>9.9206768905341094E-2</v>
      </c>
      <c r="I33" s="7">
        <f>IFERROR(Fatturati!R34/Fatturati!J34,0)</f>
        <v>-4.6536224219989424E-4</v>
      </c>
      <c r="J33" s="7">
        <f>IFERROR(Fatturati!S34/Fatturati!J34,0)</f>
        <v>0.29486197778952933</v>
      </c>
      <c r="K33" s="7">
        <f>IFERROR(Fatturati!T34/Fatturati!J34,0)</f>
        <v>4.6113167636171341E-2</v>
      </c>
      <c r="L33" s="7">
        <f>IFERROR(Fatturati!U34/Fatturati!J34,0)</f>
        <v>0</v>
      </c>
      <c r="M33" s="7">
        <f>IFERROR(Fatturati!V34/Fatturati!J34,0)</f>
        <v>0</v>
      </c>
      <c r="N33" s="2"/>
      <c r="O33" s="2"/>
      <c r="P33" s="2"/>
      <c r="Q33"/>
    </row>
    <row r="34" spans="1:17" x14ac:dyDescent="0.25">
      <c r="A34" s="18" t="str">
        <f>Fatturati!I35</f>
        <v>Grantour</v>
      </c>
      <c r="B34" s="7">
        <f>IFERROR(Fatturati!K35/Fatturati!J35,0)</f>
        <v>0</v>
      </c>
      <c r="C34" s="7">
        <f>IFERROR(Fatturati!L35/Fatturati!J35,0)</f>
        <v>0.10434181121634564</v>
      </c>
      <c r="D34" s="7">
        <f>IFERROR(Fatturati!M35/Fatturati!J35,0)</f>
        <v>0.16329679685005852</v>
      </c>
      <c r="E34" s="7">
        <f>IFERROR(Fatturati!N35/Fatturati!J35,0)</f>
        <v>0.21411088645312334</v>
      </c>
      <c r="F34" s="7">
        <f>IFERROR(Fatturati!O35/Fatturati!J35,0)</f>
        <v>0.14765350643822497</v>
      </c>
      <c r="G34" s="7">
        <f>IFERROR(Fatturati!P35/Fatturati!J35,0)</f>
        <v>8.0238373949132705E-2</v>
      </c>
      <c r="H34" s="7">
        <f>IFERROR(Fatturati!Q35/Fatturati!J35,0)</f>
        <v>0.11067361924018304</v>
      </c>
      <c r="I34" s="7">
        <f>IFERROR(Fatturati!R35/Fatturati!J35,0)</f>
        <v>6.6776630839629675E-2</v>
      </c>
      <c r="J34" s="7">
        <f>IFERROR(Fatturati!S35/Fatturati!J35,0)</f>
        <v>6.5978503777801428E-2</v>
      </c>
      <c r="K34" s="7">
        <f>IFERROR(Fatturati!T35/Fatturati!J35,0)</f>
        <v>4.6929871235500693E-2</v>
      </c>
      <c r="L34" s="7">
        <f>IFERROR(Fatturati!U35/Fatturati!J35,0)</f>
        <v>0</v>
      </c>
      <c r="M34" s="7">
        <f>IFERROR(Fatturati!V35/Fatturati!J35,0)</f>
        <v>0</v>
      </c>
      <c r="N34" s="2"/>
      <c r="O34" s="2"/>
      <c r="P34" s="2"/>
      <c r="Q34"/>
    </row>
    <row r="35" spans="1:17" x14ac:dyDescent="0.25">
      <c r="A35" s="18" t="str">
        <f>Fatturati!I36</f>
        <v xml:space="preserve">Omp Tea </v>
      </c>
      <c r="B35" s="7">
        <f>IFERROR(Fatturati!K36/Fatturati!J36,0)</f>
        <v>0.1747213941971299</v>
      </c>
      <c r="C35" s="7">
        <f>IFERROR(Fatturati!L36/Fatturati!J36,0)</f>
        <v>0.13465063977014763</v>
      </c>
      <c r="D35" s="7">
        <f>IFERROR(Fatturati!M36/Fatturati!J36,0)</f>
        <v>6.1571106618208922E-2</v>
      </c>
      <c r="E35" s="7">
        <f>IFERROR(Fatturati!N36/Fatturati!J36,0)</f>
        <v>0.11829409460506275</v>
      </c>
      <c r="F35" s="7">
        <f>IFERROR(Fatturati!O36/Fatturati!J36,0)</f>
        <v>0.12419615206932111</v>
      </c>
      <c r="G35" s="7">
        <f>IFERROR(Fatturati!P36/Fatturati!J36,0)</f>
        <v>4.1463124729562185E-2</v>
      </c>
      <c r="H35" s="7">
        <f>IFERROR(Fatturati!Q36/Fatturati!J36,0)</f>
        <v>0.21026548133679257</v>
      </c>
      <c r="I35" s="7">
        <f>IFERROR(Fatturati!R36/Fatturati!J36,0)</f>
        <v>8.40317141905252E-2</v>
      </c>
      <c r="J35" s="7">
        <f>IFERROR(Fatturati!S36/Fatturati!J36,0)</f>
        <v>5.0806292483249742E-2</v>
      </c>
      <c r="K35" s="7">
        <f>IFERROR(Fatturati!T36/Fatturati!J36,0)</f>
        <v>0</v>
      </c>
      <c r="L35" s="7">
        <f>IFERROR(Fatturati!U36/Fatturati!J36,0)</f>
        <v>0</v>
      </c>
      <c r="M35" s="7">
        <f>IFERROR(Fatturati!V36/Fatturati!J36,0)</f>
        <v>0</v>
      </c>
      <c r="N35" s="2"/>
      <c r="O35" s="2"/>
      <c r="P35" s="2"/>
      <c r="Q35"/>
    </row>
    <row r="36" spans="1:17" x14ac:dyDescent="0.25">
      <c r="A36" s="18" t="str">
        <f>Fatturati!I37</f>
        <v>Carrier</v>
      </c>
      <c r="B36" s="7">
        <f>IFERROR(Fatturati!K37/Fatturati!J37,0)</f>
        <v>0</v>
      </c>
      <c r="C36" s="7">
        <f>IFERROR(Fatturati!L37/Fatturati!J37,0)</f>
        <v>0</v>
      </c>
      <c r="D36" s="7">
        <f>IFERROR(Fatturati!M37/Fatturati!J37,0)</f>
        <v>0</v>
      </c>
      <c r="E36" s="7">
        <f>IFERROR(Fatturati!N37/Fatturati!J37,0)</f>
        <v>0</v>
      </c>
      <c r="F36" s="7">
        <f>IFERROR(Fatturati!O37/Fatturati!J37,0)</f>
        <v>0.92995452545107815</v>
      </c>
      <c r="G36" s="7">
        <f>IFERROR(Fatturati!P37/Fatturati!J37,0)</f>
        <v>2.5744462373478071E-2</v>
      </c>
      <c r="H36" s="7">
        <f>IFERROR(Fatturati!Q37/Fatturati!J37,0)</f>
        <v>0</v>
      </c>
      <c r="I36" s="7">
        <f>IFERROR(Fatturati!R37/Fatturati!J37,0)</f>
        <v>4.422766612879566E-2</v>
      </c>
      <c r="J36" s="7">
        <f>IFERROR(Fatturati!S37/Fatturati!J37,0)</f>
        <v>0</v>
      </c>
      <c r="K36" s="7">
        <f>IFERROR(Fatturati!T37/Fatturati!J37,0)</f>
        <v>7.3346046648085662E-5</v>
      </c>
      <c r="L36" s="7">
        <f>IFERROR(Fatturati!U37/Fatturati!J37,0)</f>
        <v>0</v>
      </c>
      <c r="M36" s="7">
        <f>IFERROR(Fatturati!V37/Fatturati!J37,0)</f>
        <v>0</v>
      </c>
      <c r="N36" s="2"/>
      <c r="O36" s="2"/>
      <c r="P36" s="2"/>
      <c r="Q36"/>
    </row>
    <row r="37" spans="1:17" x14ac:dyDescent="0.25">
      <c r="A37" s="18" t="str">
        <f>Fatturati!I38</f>
        <v xml:space="preserve">L'isolante K-Flex </v>
      </c>
      <c r="B37" s="7">
        <f>IFERROR(Fatturati!K38/Fatturati!J38,0)</f>
        <v>7.7161644746524732E-2</v>
      </c>
      <c r="C37" s="7">
        <f>IFERROR(Fatturati!L38/Fatturati!J38,0)</f>
        <v>0.22071283737153513</v>
      </c>
      <c r="D37" s="7">
        <f>IFERROR(Fatturati!M38/Fatturati!J38,0)</f>
        <v>0.11706705527353084</v>
      </c>
      <c r="E37" s="7">
        <f>IFERROR(Fatturati!N38/Fatturati!J38,0)</f>
        <v>6.0089937781722717E-2</v>
      </c>
      <c r="F37" s="7">
        <f>IFERROR(Fatturati!O38/Fatturati!J38,0)</f>
        <v>5.6360959041477067E-2</v>
      </c>
      <c r="G37" s="7">
        <f>IFERROR(Fatturati!P38/Fatturati!J38,0)</f>
        <v>0.26276183874492792</v>
      </c>
      <c r="H37" s="7">
        <f>IFERROR(Fatturati!Q38/Fatturati!J38,0)</f>
        <v>0.10669454631139953</v>
      </c>
      <c r="I37" s="7">
        <f>IFERROR(Fatturati!R38/Fatturati!J38,0)</f>
        <v>0</v>
      </c>
      <c r="J37" s="7">
        <f>IFERROR(Fatturati!S38/Fatturati!J38,0)</f>
        <v>7.7677143648039348E-2</v>
      </c>
      <c r="K37" s="7">
        <f>IFERROR(Fatturati!T38/Fatturati!J38,0)</f>
        <v>2.147403708084274E-2</v>
      </c>
      <c r="L37" s="7">
        <f>IFERROR(Fatturati!U38/Fatturati!J38,0)</f>
        <v>0</v>
      </c>
      <c r="M37" s="7">
        <f>IFERROR(Fatturati!V38/Fatturati!J38,0)</f>
        <v>0</v>
      </c>
      <c r="N37" s="2"/>
      <c r="O37" s="2"/>
      <c r="P37" s="2"/>
      <c r="Q37"/>
    </row>
    <row r="38" spans="1:17" x14ac:dyDescent="0.25">
      <c r="A38" s="18" t="str">
        <f>Fatturati!I39</f>
        <v>Dab Pumps</v>
      </c>
      <c r="B38" s="7">
        <f>IFERROR(Fatturati!K39/Fatturati!J39,0)</f>
        <v>0.1848585977401693</v>
      </c>
      <c r="C38" s="7">
        <f>IFERROR(Fatturati!L39/Fatturati!J39,0)</f>
        <v>0</v>
      </c>
      <c r="D38" s="7">
        <f>IFERROR(Fatturati!M39/Fatturati!J39,0)</f>
        <v>8.2031318847631929E-2</v>
      </c>
      <c r="E38" s="7">
        <f>IFERROR(Fatturati!N39/Fatturati!J39,0)</f>
        <v>0.2329234883694199</v>
      </c>
      <c r="F38" s="7">
        <f>IFERROR(Fatturati!O39/Fatturati!J39,0)</f>
        <v>4.0034023901024188E-2</v>
      </c>
      <c r="G38" s="7">
        <f>IFERROR(Fatturati!P39/Fatturati!J39,0)</f>
        <v>0.21415133739219055</v>
      </c>
      <c r="H38" s="7">
        <f>IFERROR(Fatturati!Q39/Fatturati!J39,0)</f>
        <v>0.28603525765058835</v>
      </c>
      <c r="I38" s="7">
        <f>IFERROR(Fatturati!R39/Fatturati!J39,0)</f>
        <v>-4.0034023901024188E-2</v>
      </c>
      <c r="J38" s="7">
        <f>IFERROR(Fatturati!S39/Fatturati!J39,0)</f>
        <v>0</v>
      </c>
      <c r="K38" s="7">
        <f>IFERROR(Fatturati!T39/Fatturati!J39,0)</f>
        <v>0</v>
      </c>
      <c r="L38" s="7">
        <f>IFERROR(Fatturati!U39/Fatturati!J39,0)</f>
        <v>0</v>
      </c>
      <c r="M38" s="7">
        <f>IFERROR(Fatturati!V39/Fatturati!J39,0)</f>
        <v>0</v>
      </c>
      <c r="N38" s="2"/>
      <c r="O38" s="2"/>
      <c r="P38" s="2"/>
      <c r="Q38"/>
    </row>
    <row r="39" spans="1:17" x14ac:dyDescent="0.25">
      <c r="A39" s="18" t="str">
        <f>Fatturati!I40</f>
        <v>Giuseppe Tirinnanzi</v>
      </c>
      <c r="B39" s="7">
        <f>IFERROR(Fatturati!K40/Fatturati!J40,0)</f>
        <v>0.15555589723089225</v>
      </c>
      <c r="C39" s="7">
        <f>IFERROR(Fatturati!L40/Fatturati!J40,0)</f>
        <v>0.12665400759544274</v>
      </c>
      <c r="D39" s="7">
        <f>IFERROR(Fatturati!M40/Fatturati!J40,0)</f>
        <v>7.7953228063162142E-2</v>
      </c>
      <c r="E39" s="7">
        <f>IFERROR(Fatturati!N40/Fatturati!J40,0)</f>
        <v>0.10982333676717043</v>
      </c>
      <c r="F39" s="7">
        <f>IFERROR(Fatturati!O40/Fatturati!J40,0)</f>
        <v>7.1068128353757018E-2</v>
      </c>
      <c r="G39" s="7">
        <f>IFERROR(Fatturati!P40/Fatturati!J40,0)</f>
        <v>0.12055535909223696</v>
      </c>
      <c r="H39" s="7">
        <f>IFERROR(Fatturati!Q40/Fatturati!J40,0)</f>
        <v>0.11145082181460352</v>
      </c>
      <c r="I39" s="7">
        <f>IFERROR(Fatturati!R40/Fatturati!J40,0)</f>
        <v>2.3779578406802053E-2</v>
      </c>
      <c r="J39" s="7">
        <f>IFERROR(Fatturati!S40/Fatturati!J40,0)</f>
        <v>8.61283230061963E-2</v>
      </c>
      <c r="K39" s="7">
        <f>IFERROR(Fatturati!T40/Fatturati!J40,0)</f>
        <v>0.11703131966973661</v>
      </c>
      <c r="L39" s="7">
        <f>IFERROR(Fatturati!U40/Fatturati!J40,0)</f>
        <v>0</v>
      </c>
      <c r="M39" s="7">
        <f>IFERROR(Fatturati!V40/Fatturati!J40,0)</f>
        <v>0</v>
      </c>
      <c r="N39" s="2"/>
      <c r="O39" s="2"/>
      <c r="P39" s="2"/>
      <c r="Q39"/>
    </row>
    <row r="40" spans="1:17" x14ac:dyDescent="0.25">
      <c r="A40" s="18" t="str">
        <f>Fatturati!I41</f>
        <v>Ferrari Attrezzature</v>
      </c>
      <c r="B40" s="7">
        <f>IFERROR(Fatturati!K41/Fatturati!J41,0)</f>
        <v>0.1179600523903078</v>
      </c>
      <c r="C40" s="7">
        <f>IFERROR(Fatturati!L41/Fatturati!J41,0)</f>
        <v>0.10600851342501637</v>
      </c>
      <c r="D40" s="7">
        <f>IFERROR(Fatturati!M41/Fatturati!J41,0)</f>
        <v>6.4259986902423058E-2</v>
      </c>
      <c r="E40" s="7">
        <f>IFERROR(Fatturati!N41/Fatturati!J41,0)</f>
        <v>9.8722986247544206E-2</v>
      </c>
      <c r="F40" s="7">
        <f>IFERROR(Fatturati!O41/Fatturati!J41,0)</f>
        <v>0.10617223313686967</v>
      </c>
      <c r="G40" s="7">
        <f>IFERROR(Fatturati!P41/Fatturati!J41,0)</f>
        <v>0.12712835625409299</v>
      </c>
      <c r="H40" s="7">
        <f>IFERROR(Fatturati!Q41/Fatturati!J41,0)</f>
        <v>6.9744597249508836E-2</v>
      </c>
      <c r="I40" s="7">
        <f>IFERROR(Fatturati!R41/Fatturati!J41,0)</f>
        <v>0.13073018991486576</v>
      </c>
      <c r="J40" s="7">
        <f>IFERROR(Fatturati!S41/Fatturati!J41,0)</f>
        <v>6.548788474132286E-2</v>
      </c>
      <c r="K40" s="7">
        <f>IFERROR(Fatturati!T41/Fatturati!J41,0)</f>
        <v>0.11378519973804846</v>
      </c>
      <c r="L40" s="7">
        <f>IFERROR(Fatturati!U41/Fatturati!J41,0)</f>
        <v>0</v>
      </c>
      <c r="M40" s="7">
        <f>IFERROR(Fatturati!V41/Fatturati!J41,0)</f>
        <v>0</v>
      </c>
      <c r="N40" s="2"/>
      <c r="O40" s="2"/>
      <c r="P40" s="2"/>
      <c r="Q40"/>
    </row>
    <row r="41" spans="1:17" x14ac:dyDescent="0.25">
      <c r="A41" s="18" t="str">
        <f>Fatturati!I42</f>
        <v>Fondital</v>
      </c>
      <c r="B41" s="7">
        <f>IFERROR(Fatturati!K42/Fatturati!J42,0)</f>
        <v>0</v>
      </c>
      <c r="C41" s="7">
        <f>IFERROR(Fatturati!L42/Fatturati!J42,0)</f>
        <v>0.4290411167332196</v>
      </c>
      <c r="D41" s="7">
        <f>IFERROR(Fatturati!M42/Fatturati!J42,0)</f>
        <v>0</v>
      </c>
      <c r="E41" s="7">
        <f>IFERROR(Fatturati!N42/Fatturati!J42,0)</f>
        <v>0</v>
      </c>
      <c r="F41" s="7">
        <f>IFERROR(Fatturati!O42/Fatturati!J42,0)</f>
        <v>0</v>
      </c>
      <c r="G41" s="7">
        <f>IFERROR(Fatturati!P42/Fatturati!J42,0)</f>
        <v>-6.4358854986260742E-3</v>
      </c>
      <c r="H41" s="7">
        <f>IFERROR(Fatturati!Q42/Fatturati!J42,0)</f>
        <v>5.1268778223667643E-4</v>
      </c>
      <c r="I41" s="7">
        <f>IFERROR(Fatturati!R42/Fatturati!J42,0)</f>
        <v>5.9231977163893973E-3</v>
      </c>
      <c r="J41" s="7">
        <f>IFERROR(Fatturati!S42/Fatturati!J42,0)</f>
        <v>0.28598055259473776</v>
      </c>
      <c r="K41" s="7">
        <f>IFERROR(Fatturati!T42/Fatturati!J42,0)</f>
        <v>0.28497833067204265</v>
      </c>
      <c r="L41" s="7">
        <f>IFERROR(Fatturati!U42/Fatturati!J42,0)</f>
        <v>0</v>
      </c>
      <c r="M41" s="7">
        <f>IFERROR(Fatturati!V42/Fatturati!J42,0)</f>
        <v>0</v>
      </c>
      <c r="N41" s="2"/>
      <c r="O41" s="2"/>
      <c r="P41" s="2"/>
      <c r="Q41"/>
    </row>
    <row r="42" spans="1:17" x14ac:dyDescent="0.25">
      <c r="A42" s="18" t="str">
        <f>Fatturati!I43</f>
        <v>TECNOCONTROL</v>
      </c>
      <c r="B42" s="7">
        <f>IFERROR(Fatturati!K43/Fatturati!J43,0)</f>
        <v>0</v>
      </c>
      <c r="C42" s="7">
        <f>IFERROR(Fatturati!L43/Fatturati!J43,0)</f>
        <v>0.38360298085038724</v>
      </c>
      <c r="D42" s="7">
        <f>IFERROR(Fatturati!M43/Fatturati!J43,0)</f>
        <v>8.9785822314581876E-2</v>
      </c>
      <c r="E42" s="7">
        <f>IFERROR(Fatturati!N43/Fatturati!J43,0)</f>
        <v>5.8431585556225157E-2</v>
      </c>
      <c r="F42" s="7">
        <f>IFERROR(Fatturati!O43/Fatturati!J43,0)</f>
        <v>7.0602880864169104E-2</v>
      </c>
      <c r="G42" s="7">
        <f>IFERROR(Fatturati!P43/Fatturati!J43,0)</f>
        <v>7.1832441113972634E-2</v>
      </c>
      <c r="H42" s="7">
        <f>IFERROR(Fatturati!Q43/Fatturati!J43,0)</f>
        <v>9.1803562211695125E-2</v>
      </c>
      <c r="I42" s="7">
        <f>IFERROR(Fatturati!R43/Fatturati!J43,0)</f>
        <v>0</v>
      </c>
      <c r="J42" s="7">
        <f>IFERROR(Fatturati!S43/Fatturati!J43,0)</f>
        <v>8.2934514431794434E-2</v>
      </c>
      <c r="K42" s="7">
        <f>IFERROR(Fatturati!T43/Fatturati!J43,0)</f>
        <v>0.1510062126571744</v>
      </c>
      <c r="L42" s="7">
        <f>IFERROR(Fatturati!U43/Fatturati!J43,0)</f>
        <v>0</v>
      </c>
      <c r="M42" s="7">
        <f>IFERROR(Fatturati!V43/Fatturati!J43,0)</f>
        <v>0</v>
      </c>
      <c r="N42" s="2"/>
      <c r="O42" s="2"/>
      <c r="P42" s="2"/>
      <c r="Q42"/>
    </row>
    <row r="43" spans="1:17" x14ac:dyDescent="0.25">
      <c r="A43" s="18" t="str">
        <f>Fatturati!I44</f>
        <v>Ideal Standard</v>
      </c>
      <c r="B43" s="7">
        <f>IFERROR(Fatturati!K44/Fatturati!J44,0)</f>
        <v>0</v>
      </c>
      <c r="C43" s="7">
        <f>IFERROR(Fatturati!L44/Fatturati!J44,0)</f>
        <v>0.21766830007071827</v>
      </c>
      <c r="D43" s="7">
        <f>IFERROR(Fatturati!M44/Fatturati!J44,0)</f>
        <v>-1.614316379725763E-2</v>
      </c>
      <c r="E43" s="7">
        <f>IFERROR(Fatturati!N44/Fatturati!J44,0)</f>
        <v>0.11638786149234302</v>
      </c>
      <c r="F43" s="7">
        <f>IFERROR(Fatturati!O44/Fatturati!J44,0)</f>
        <v>4.7093354361063655E-2</v>
      </c>
      <c r="G43" s="7">
        <f>IFERROR(Fatturati!P44/Fatturati!J44,0)</f>
        <v>5.9929031410172161E-2</v>
      </c>
      <c r="H43" s="7">
        <f>IFERROR(Fatturati!Q44/Fatturati!J44,0)</f>
        <v>7.5918868007184434E-2</v>
      </c>
      <c r="I43" s="7">
        <f>IFERROR(Fatturati!R44/Fatturati!J44,0)</f>
        <v>3.6820431944627002E-2</v>
      </c>
      <c r="J43" s="7">
        <f>IFERROR(Fatturati!S44/Fatturati!J44,0)</f>
        <v>0.22017785955228458</v>
      </c>
      <c r="K43" s="7">
        <f>IFERROR(Fatturati!T44/Fatturati!J44,0)</f>
        <v>0.24214745695886453</v>
      </c>
      <c r="L43" s="7">
        <f>IFERROR(Fatturati!U44/Fatturati!J44,0)</f>
        <v>0</v>
      </c>
      <c r="M43" s="7">
        <f>IFERROR(Fatturati!V44/Fatturati!J44,0)</f>
        <v>0</v>
      </c>
      <c r="N43" s="2"/>
      <c r="O43" s="2"/>
      <c r="P43" s="2"/>
    </row>
    <row r="44" spans="1:17" x14ac:dyDescent="0.25">
      <c r="A44" s="18" t="str">
        <f>Fatturati!I45</f>
        <v>Varem</v>
      </c>
      <c r="B44" s="7">
        <f>IFERROR(Fatturati!K45/Fatturati!J45,0)</f>
        <v>0</v>
      </c>
      <c r="C44" s="7">
        <f>IFERROR(Fatturati!L45/Fatturati!J45,0)</f>
        <v>7.4967052674960497E-2</v>
      </c>
      <c r="D44" s="7">
        <f>IFERROR(Fatturati!M45/Fatturati!J45,0)</f>
        <v>0.35686142196578913</v>
      </c>
      <c r="E44" s="7">
        <f>IFERROR(Fatturati!N45/Fatturati!J45,0)</f>
        <v>0.13106921429121365</v>
      </c>
      <c r="F44" s="7">
        <f>IFERROR(Fatturati!O45/Fatturati!J45,0)</f>
        <v>0.22429995425869642</v>
      </c>
      <c r="G44" s="7">
        <f>IFERROR(Fatturati!P45/Fatturati!J45,0)</f>
        <v>0</v>
      </c>
      <c r="H44" s="7">
        <f>IFERROR(Fatturati!Q45/Fatturati!J45,0)</f>
        <v>0</v>
      </c>
      <c r="I44" s="7">
        <f>IFERROR(Fatturati!R45/Fatturati!J45,0)</f>
        <v>0</v>
      </c>
      <c r="J44" s="7">
        <f>IFERROR(Fatturati!S45/Fatturati!J45,0)</f>
        <v>0.12314260870352844</v>
      </c>
      <c r="K44" s="7">
        <f>IFERROR(Fatturati!T45/Fatturati!J45,0)</f>
        <v>8.9659748105811732E-2</v>
      </c>
      <c r="L44" s="7">
        <f>IFERROR(Fatturati!U45/Fatturati!J45,0)</f>
        <v>0</v>
      </c>
      <c r="M44" s="7">
        <f>IFERROR(Fatturati!V45/Fatturati!J45,0)</f>
        <v>0</v>
      </c>
      <c r="N44" s="2"/>
      <c r="O44" s="2"/>
      <c r="P44" s="2"/>
    </row>
    <row r="45" spans="1:17" x14ac:dyDescent="0.25">
      <c r="A45" s="18" t="str">
        <f>Fatturati!I46</f>
        <v xml:space="preserve">Ardeco </v>
      </c>
      <c r="B45" s="7">
        <f>IFERROR(Fatturati!K46/Fatturati!J46,0)</f>
        <v>6.7325279563650697E-2</v>
      </c>
      <c r="C45" s="7">
        <f>IFERROR(Fatturati!L46/Fatturati!J46,0)</f>
        <v>0.17387526514280288</v>
      </c>
      <c r="D45" s="7">
        <f>IFERROR(Fatturati!M46/Fatturati!J46,0)</f>
        <v>0.25130365681059524</v>
      </c>
      <c r="E45" s="7">
        <f>IFERROR(Fatturati!N46/Fatturati!J46,0)</f>
        <v>0</v>
      </c>
      <c r="F45" s="7">
        <f>IFERROR(Fatturati!O46/Fatturati!J46,0)</f>
        <v>0.13778298632027425</v>
      </c>
      <c r="G45" s="7">
        <f>IFERROR(Fatturati!P46/Fatturati!J46,0)</f>
        <v>0.2359275039033645</v>
      </c>
      <c r="H45" s="7">
        <f>IFERROR(Fatturati!Q46/Fatturati!J46,0)</f>
        <v>0</v>
      </c>
      <c r="I45" s="7">
        <f>IFERROR(Fatturati!R46/Fatturati!J46,0)</f>
        <v>2.3000339528821611E-3</v>
      </c>
      <c r="J45" s="7">
        <f>IFERROR(Fatturati!S46/Fatturati!J46,0)</f>
        <v>0</v>
      </c>
      <c r="K45" s="7">
        <f>IFERROR(Fatturati!T46/Fatturati!J46,0)</f>
        <v>0.13148527430643031</v>
      </c>
      <c r="L45" s="7">
        <f>IFERROR(Fatturati!U46/Fatturati!J46,0)</f>
        <v>0</v>
      </c>
      <c r="M45" s="7">
        <f>IFERROR(Fatturati!V46/Fatturati!J46,0)</f>
        <v>0</v>
      </c>
      <c r="N45" s="2"/>
      <c r="O45" s="2"/>
      <c r="P45" s="2"/>
    </row>
    <row r="46" spans="1:17" x14ac:dyDescent="0.25">
      <c r="A46" s="18" t="str">
        <f>Fatturati!I47</f>
        <v>Rems</v>
      </c>
      <c r="B46" s="7">
        <f>IFERROR(Fatturati!K47/Fatturati!J47,0)</f>
        <v>0</v>
      </c>
      <c r="C46" s="7">
        <f>IFERROR(Fatturati!L47/Fatturati!J47,0)</f>
        <v>0</v>
      </c>
      <c r="D46" s="7">
        <f>IFERROR(Fatturati!M47/Fatturati!J47,0)</f>
        <v>0.1099718536389224</v>
      </c>
      <c r="E46" s="7">
        <f>IFERROR(Fatturati!N47/Fatturati!J47,0)</f>
        <v>3.5987133092078807E-2</v>
      </c>
      <c r="F46" s="7">
        <f>IFERROR(Fatturati!O47/Fatturati!J47,0)</f>
        <v>0.21089666264575793</v>
      </c>
      <c r="G46" s="7">
        <f>IFERROR(Fatturati!P47/Fatturati!J47,0)</f>
        <v>1.7490952955367914E-2</v>
      </c>
      <c r="H46" s="7">
        <f>IFERROR(Fatturati!Q47/Fatturati!J47,0)</f>
        <v>0.22155207076799358</v>
      </c>
      <c r="I46" s="7">
        <f>IFERROR(Fatturati!R47/Fatturati!J47,0)</f>
        <v>0</v>
      </c>
      <c r="J46" s="7">
        <f>IFERROR(Fatturati!S47/Fatturati!J47,0)</f>
        <v>0.35665460394049053</v>
      </c>
      <c r="K46" s="7">
        <f>IFERROR(Fatturati!T47/Fatturati!J47,0)</f>
        <v>4.7446722959388822E-2</v>
      </c>
      <c r="L46" s="7">
        <f>IFERROR(Fatturati!U47/Fatturati!J47,0)</f>
        <v>0</v>
      </c>
      <c r="M46" s="7">
        <f>IFERROR(Fatturati!V47/Fatturati!J47,0)</f>
        <v>0</v>
      </c>
      <c r="N46" s="2"/>
      <c r="O46" s="2"/>
      <c r="P46" s="2"/>
    </row>
    <row r="47" spans="1:17" x14ac:dyDescent="0.25">
      <c r="A47" s="18" t="str">
        <f>Fatturati!I48</f>
        <v>Farg</v>
      </c>
      <c r="B47" s="7">
        <f>IFERROR(Fatturati!K48/Fatturati!J48,0)</f>
        <v>0</v>
      </c>
      <c r="C47" s="7">
        <f>IFERROR(Fatturati!L48/Fatturati!J48,0)</f>
        <v>0.13884352035710493</v>
      </c>
      <c r="D47" s="7">
        <f>IFERROR(Fatturati!M48/Fatturati!J48,0)</f>
        <v>0.28037978543884734</v>
      </c>
      <c r="E47" s="7">
        <f>IFERROR(Fatturati!N48/Fatturati!J48,0)</f>
        <v>0.24112263961271466</v>
      </c>
      <c r="F47" s="7">
        <f>IFERROR(Fatturati!O48/Fatturati!J48,0)</f>
        <v>0.12540238687422495</v>
      </c>
      <c r="G47" s="7">
        <f>IFERROR(Fatturati!P48/Fatturati!J48,0)</f>
        <v>0</v>
      </c>
      <c r="H47" s="7">
        <f>IFERROR(Fatturati!Q48/Fatturati!J48,0)</f>
        <v>0.21425166771710816</v>
      </c>
      <c r="I47" s="7">
        <f>IFERROR(Fatturati!R48/Fatturati!J48,0)</f>
        <v>0</v>
      </c>
      <c r="J47" s="7">
        <f>IFERROR(Fatturati!S48/Fatturati!J48,0)</f>
        <v>0</v>
      </c>
      <c r="K47" s="7">
        <f>IFERROR(Fatturati!T48/Fatturati!J48,0)</f>
        <v>0</v>
      </c>
      <c r="L47" s="7">
        <f>IFERROR(Fatturati!U48/Fatturati!J48,0)</f>
        <v>0</v>
      </c>
      <c r="M47" s="7">
        <f>IFERROR(Fatturati!V48/Fatturati!J48,0)</f>
        <v>0</v>
      </c>
      <c r="N47" s="2"/>
      <c r="O47" s="2"/>
      <c r="P47" s="2"/>
    </row>
    <row r="48" spans="1:17" x14ac:dyDescent="0.25">
      <c r="A48" s="18" t="str">
        <f>Fatturati!I49</f>
        <v>Albatros</v>
      </c>
      <c r="B48" s="7">
        <f>IFERROR(Fatturati!K49/Fatturati!J49,0)</f>
        <v>0</v>
      </c>
      <c r="C48" s="7">
        <f>IFERROR(Fatturati!L49/Fatturati!J49,0)</f>
        <v>0</v>
      </c>
      <c r="D48" s="7">
        <f>IFERROR(Fatturati!M49/Fatturati!J49,0)</f>
        <v>0</v>
      </c>
      <c r="E48" s="7">
        <f>IFERROR(Fatturati!N49/Fatturati!J49,0)</f>
        <v>0</v>
      </c>
      <c r="F48" s="7">
        <f>IFERROR(Fatturati!O49/Fatturati!J49,0)</f>
        <v>1</v>
      </c>
      <c r="G48" s="7">
        <f>IFERROR(Fatturati!P49/Fatturati!J49,0)</f>
        <v>0</v>
      </c>
      <c r="H48" s="7">
        <f>IFERROR(Fatturati!Q49/Fatturati!J49,0)</f>
        <v>0</v>
      </c>
      <c r="I48" s="7">
        <f>IFERROR(Fatturati!R49/Fatturati!J49,0)</f>
        <v>0</v>
      </c>
      <c r="J48" s="7">
        <f>IFERROR(Fatturati!S49/Fatturati!J49,0)</f>
        <v>0</v>
      </c>
      <c r="K48" s="7">
        <f>IFERROR(Fatturati!T49/Fatturati!J49,0)</f>
        <v>0</v>
      </c>
      <c r="L48" s="7">
        <f>IFERROR(Fatturati!U49/Fatturati!J49,0)</f>
        <v>0</v>
      </c>
      <c r="M48" s="7">
        <f>IFERROR(Fatturati!V49/Fatturati!J49,0)</f>
        <v>0</v>
      </c>
      <c r="N48" s="2"/>
      <c r="O48" s="2"/>
      <c r="P48" s="2"/>
    </row>
    <row r="49" spans="1:16" x14ac:dyDescent="0.25">
      <c r="A49" s="18" t="str">
        <f>Fatturati!I50</f>
        <v>Negrari</v>
      </c>
      <c r="B49" s="7">
        <f>IFERROR(Fatturati!K50/Fatturati!J50,0)</f>
        <v>0.14211366147047994</v>
      </c>
      <c r="C49" s="7">
        <f>IFERROR(Fatturati!L50/Fatturati!J50,0)</f>
        <v>0.15333251503620965</v>
      </c>
      <c r="D49" s="7">
        <f>IFERROR(Fatturati!M50/Fatturati!J50,0)</f>
        <v>0</v>
      </c>
      <c r="E49" s="7">
        <f>IFERROR(Fatturati!N50/Fatturati!J50,0)</f>
        <v>0.21715232600957413</v>
      </c>
      <c r="F49" s="7">
        <f>IFERROR(Fatturati!O50/Fatturati!J50,0)</f>
        <v>0</v>
      </c>
      <c r="G49" s="7">
        <f>IFERROR(Fatturati!P50/Fatturati!J50,0)</f>
        <v>0.39875537007487416</v>
      </c>
      <c r="H49" s="7">
        <f>IFERROR(Fatturati!Q50/Fatturati!J50,0)</f>
        <v>8.864612740886213E-2</v>
      </c>
      <c r="I49" s="7">
        <f>IFERROR(Fatturati!R50/Fatturati!J50,0)</f>
        <v>0</v>
      </c>
      <c r="J49" s="7">
        <f>IFERROR(Fatturati!S50/Fatturati!J50,0)</f>
        <v>0</v>
      </c>
      <c r="K49" s="7">
        <f>IFERROR(Fatturati!T50/Fatturati!J50,0)</f>
        <v>0</v>
      </c>
      <c r="L49" s="7">
        <f>IFERROR(Fatturati!U50/Fatturati!J50,0)</f>
        <v>0</v>
      </c>
      <c r="M49" s="7">
        <f>IFERROR(Fatturati!V50/Fatturati!J50,0)</f>
        <v>0</v>
      </c>
      <c r="N49" s="2"/>
      <c r="O49" s="2"/>
      <c r="P49" s="2"/>
    </row>
    <row r="50" spans="1:16" x14ac:dyDescent="0.25">
      <c r="A50" s="18" t="str">
        <f>Fatturati!I51</f>
        <v>Euroacque</v>
      </c>
      <c r="B50" s="7">
        <f>IFERROR(Fatturati!K51/Fatturati!J51,0)</f>
        <v>0</v>
      </c>
      <c r="C50" s="7">
        <f>IFERROR(Fatturati!L51/Fatturati!J51,0)</f>
        <v>0</v>
      </c>
      <c r="D50" s="7">
        <f>IFERROR(Fatturati!M51/Fatturati!J51,0)</f>
        <v>0</v>
      </c>
      <c r="E50" s="7">
        <f>IFERROR(Fatturati!N51/Fatturati!J51,0)</f>
        <v>0</v>
      </c>
      <c r="F50" s="7">
        <f>IFERROR(Fatturati!O51/Fatturati!J51,0)</f>
        <v>0</v>
      </c>
      <c r="G50" s="7">
        <f>IFERROR(Fatturati!P51/Fatturati!J51,0)</f>
        <v>0.67941117697995068</v>
      </c>
      <c r="H50" s="7">
        <f>IFERROR(Fatturati!Q51/Fatturati!J51,0)</f>
        <v>0</v>
      </c>
      <c r="I50" s="7">
        <f>IFERROR(Fatturati!R51/Fatturati!J51,0)</f>
        <v>1.5519882768267502E-2</v>
      </c>
      <c r="J50" s="7">
        <f>IFERROR(Fatturati!S51/Fatturati!J51,0)</f>
        <v>0</v>
      </c>
      <c r="K50" s="7">
        <f>IFERROR(Fatturati!T51/Fatturati!J51,0)</f>
        <v>0.30506894025178177</v>
      </c>
      <c r="L50" s="7">
        <f>IFERROR(Fatturati!U51/Fatturati!J51,0)</f>
        <v>0</v>
      </c>
      <c r="M50" s="7">
        <f>IFERROR(Fatturati!V51/Fatturati!J51,0)</f>
        <v>0</v>
      </c>
      <c r="N50" s="2"/>
      <c r="O50" s="2"/>
      <c r="P50" s="2"/>
    </row>
    <row r="51" spans="1:16" x14ac:dyDescent="0.25">
      <c r="A51" s="18" t="str">
        <f>Fatturati!I52</f>
        <v xml:space="preserve">Thermomat Saniline </v>
      </c>
      <c r="B51" s="7">
        <f>IFERROR(Fatturati!K52/Fatturati!J52,0)</f>
        <v>0</v>
      </c>
      <c r="C51" s="7">
        <f>IFERROR(Fatturati!L52/Fatturati!J52,0)</f>
        <v>0.30500268961807425</v>
      </c>
      <c r="D51" s="7">
        <f>IFERROR(Fatturati!M52/Fatturati!J52,0)</f>
        <v>6.6971490048413129E-2</v>
      </c>
      <c r="E51" s="7">
        <f>IFERROR(Fatturati!N52/Fatturati!J52,0)</f>
        <v>6.5088757396449703E-2</v>
      </c>
      <c r="F51" s="7">
        <f>IFERROR(Fatturati!O52/Fatturati!J52,0)</f>
        <v>0.15841850457235074</v>
      </c>
      <c r="G51" s="7">
        <f>IFERROR(Fatturati!P52/Fatturati!J52,0)</f>
        <v>0.21974179666487359</v>
      </c>
      <c r="H51" s="7">
        <f>IFERROR(Fatturati!Q52/Fatturati!J52,0)</f>
        <v>4.0613232920925231E-2</v>
      </c>
      <c r="I51" s="7">
        <f>IFERROR(Fatturati!R52/Fatturati!J52,0)</f>
        <v>3.8192576654115115E-2</v>
      </c>
      <c r="J51" s="7">
        <f>IFERROR(Fatturati!S52/Fatturati!J52,0)</f>
        <v>6.2668101129639595E-2</v>
      </c>
      <c r="K51" s="7">
        <f>IFERROR(Fatturati!T52/Fatturati!J52,0)</f>
        <v>4.3302850995158688E-2</v>
      </c>
      <c r="L51" s="7">
        <f>IFERROR(Fatturati!U52/Fatturati!J52,0)</f>
        <v>0</v>
      </c>
      <c r="M51" s="7">
        <f>IFERROR(Fatturati!V52/Fatturati!J52,0)</f>
        <v>0</v>
      </c>
      <c r="N51" s="2"/>
      <c r="O51" s="2"/>
      <c r="P51" s="2"/>
    </row>
    <row r="52" spans="1:16" x14ac:dyDescent="0.25">
      <c r="A52" s="18" t="str">
        <f>Fatturati!I53</f>
        <v>River</v>
      </c>
      <c r="B52" s="7">
        <f>IFERROR(Fatturati!K53/Fatturati!J53,0)</f>
        <v>4.5000259218083052E-2</v>
      </c>
      <c r="C52" s="7">
        <f>IFERROR(Fatturati!L53/Fatturati!J53,0)</f>
        <v>6.5956601132495005E-2</v>
      </c>
      <c r="D52" s="7">
        <f>IFERROR(Fatturati!M53/Fatturati!J53,0)</f>
        <v>0.11053059061400122</v>
      </c>
      <c r="E52" s="7">
        <f>IFERROR(Fatturati!N53/Fatturati!J53,0)</f>
        <v>4.1857960011290399E-2</v>
      </c>
      <c r="F52" s="7">
        <f>IFERROR(Fatturati!O53/Fatturati!J53,0)</f>
        <v>5.23073289592682E-2</v>
      </c>
      <c r="G52" s="7">
        <f>IFERROR(Fatturati!P53/Fatturati!J53,0)</f>
        <v>1.4167708339333767E-2</v>
      </c>
      <c r="H52" s="7">
        <f>IFERROR(Fatturati!Q53/Fatturati!J53,0)</f>
        <v>0</v>
      </c>
      <c r="I52" s="7">
        <f>IFERROR(Fatturati!R53/Fatturati!J53,0)</f>
        <v>0.3694318515659652</v>
      </c>
      <c r="J52" s="7">
        <f>IFERROR(Fatturati!S53/Fatturati!J53,0)</f>
        <v>0.30074770015956315</v>
      </c>
      <c r="K52" s="7">
        <f>IFERROR(Fatturati!T53/Fatturati!J53,0)</f>
        <v>0</v>
      </c>
      <c r="L52" s="7">
        <f>IFERROR(Fatturati!U53/Fatturati!J53,0)</f>
        <v>0</v>
      </c>
      <c r="M52" s="7">
        <f>IFERROR(Fatturati!V53/Fatturati!J53,0)</f>
        <v>0</v>
      </c>
      <c r="N52" s="2"/>
      <c r="O52" s="2"/>
      <c r="P52" s="2"/>
    </row>
    <row r="53" spans="1:16" x14ac:dyDescent="0.25">
      <c r="A53" s="18" t="str">
        <f>Fatturati!I54</f>
        <v>Italkero</v>
      </c>
      <c r="B53" s="7">
        <f>IFERROR(Fatturati!K54/Fatturati!J54,0)</f>
        <v>0</v>
      </c>
      <c r="C53" s="7">
        <f>IFERROR(Fatturati!L54/Fatturati!J54,0)</f>
        <v>0.94177335511658988</v>
      </c>
      <c r="D53" s="7">
        <f>IFERROR(Fatturati!M54/Fatturati!J54,0)</f>
        <v>0</v>
      </c>
      <c r="E53" s="7">
        <f>IFERROR(Fatturati!N54/Fatturati!J54,0)</f>
        <v>0</v>
      </c>
      <c r="F53" s="7">
        <f>IFERROR(Fatturati!O54/Fatturati!J54,0)</f>
        <v>0</v>
      </c>
      <c r="G53" s="7">
        <f>IFERROR(Fatturati!P54/Fatturati!J54,0)</f>
        <v>0</v>
      </c>
      <c r="H53" s="7">
        <f>IFERROR(Fatturati!Q54/Fatturati!J54,0)</f>
        <v>5.8226644883410061E-2</v>
      </c>
      <c r="I53" s="7">
        <f>IFERROR(Fatturati!R54/Fatturati!J54,0)</f>
        <v>0</v>
      </c>
      <c r="J53" s="7">
        <f>IFERROR(Fatturati!S54/Fatturati!J54,0)</f>
        <v>0</v>
      </c>
      <c r="K53" s="7">
        <f>IFERROR(Fatturati!T54/Fatturati!J54,0)</f>
        <v>0</v>
      </c>
      <c r="L53" s="7">
        <f>IFERROR(Fatturati!U54/Fatturati!J54,0)</f>
        <v>0</v>
      </c>
      <c r="M53" s="7">
        <f>IFERROR(Fatturati!V54/Fatturati!J54,0)</f>
        <v>0</v>
      </c>
      <c r="N53" s="2"/>
      <c r="O53" s="2"/>
      <c r="P53" s="2"/>
    </row>
    <row r="54" spans="1:16" x14ac:dyDescent="0.25">
      <c r="A54" s="18" t="str">
        <f>Fatturati!I55</f>
        <v>System Group (Rototec)</v>
      </c>
      <c r="B54" s="7">
        <f>IFERROR(Fatturati!K55/Fatturati!J55,0)</f>
        <v>1</v>
      </c>
      <c r="C54" s="7">
        <f>IFERROR(Fatturati!L55/Fatturati!J55,0)</f>
        <v>0</v>
      </c>
      <c r="D54" s="7">
        <f>IFERROR(Fatturati!M55/Fatturati!J55,0)</f>
        <v>0</v>
      </c>
      <c r="E54" s="7">
        <f>IFERROR(Fatturati!N55/Fatturati!J55,0)</f>
        <v>0</v>
      </c>
      <c r="F54" s="7">
        <f>IFERROR(Fatturati!O55/Fatturati!J55,0)</f>
        <v>0</v>
      </c>
      <c r="G54" s="7">
        <f>IFERROR(Fatturati!P55/Fatturati!J55,0)</f>
        <v>0</v>
      </c>
      <c r="H54" s="7">
        <f>IFERROR(Fatturati!Q55/Fatturati!J55,0)</f>
        <v>0</v>
      </c>
      <c r="I54" s="7">
        <f>IFERROR(Fatturati!R55/Fatturati!J55,0)</f>
        <v>0</v>
      </c>
      <c r="J54" s="7">
        <f>IFERROR(Fatturati!S55/Fatturati!J55,0)</f>
        <v>0</v>
      </c>
      <c r="K54" s="7">
        <f>IFERROR(Fatturati!T55/Fatturati!J55,0)</f>
        <v>0</v>
      </c>
      <c r="L54" s="7">
        <f>IFERROR(Fatturati!U55/Fatturati!J55,0)</f>
        <v>0</v>
      </c>
      <c r="M54" s="7">
        <f>IFERROR(Fatturati!V55/Fatturati!J55,0)</f>
        <v>0</v>
      </c>
      <c r="N54" s="2"/>
      <c r="O54" s="2"/>
      <c r="P54" s="2"/>
    </row>
    <row r="55" spans="1:16" x14ac:dyDescent="0.25">
      <c r="A55" s="18" t="str">
        <f>Fatturati!I56</f>
        <v>Griffon - Bostik</v>
      </c>
      <c r="B55" s="7">
        <f>IFERROR(Fatturati!K56/Fatturati!J56,0)</f>
        <v>0</v>
      </c>
      <c r="C55" s="7">
        <f>IFERROR(Fatturati!L56/Fatturati!J56,0)</f>
        <v>0</v>
      </c>
      <c r="D55" s="7">
        <f>IFERROR(Fatturati!M56/Fatturati!J56,0)</f>
        <v>0</v>
      </c>
      <c r="E55" s="7">
        <f>IFERROR(Fatturati!N56/Fatturati!J56,0)</f>
        <v>0.55860278806108288</v>
      </c>
      <c r="F55" s="7">
        <f>IFERROR(Fatturati!O56/Fatturati!J56,0)</f>
        <v>0.12051712170291529</v>
      </c>
      <c r="G55" s="7">
        <f>IFERROR(Fatturati!P56/Fatturati!J56,0)</f>
        <v>6.8327741786210094E-2</v>
      </c>
      <c r="H55" s="7">
        <f>IFERROR(Fatturati!Q56/Fatturati!J56,0)</f>
        <v>0</v>
      </c>
      <c r="I55" s="7">
        <f>IFERROR(Fatturati!R56/Fatturati!J56,0)</f>
        <v>0</v>
      </c>
      <c r="J55" s="7">
        <f>IFERROR(Fatturati!S56/Fatturati!J56,0)</f>
        <v>0.25255234844979174</v>
      </c>
      <c r="K55" s="7">
        <f>IFERROR(Fatturati!T56/Fatturati!J56,0)</f>
        <v>0</v>
      </c>
      <c r="L55" s="7">
        <f>IFERROR(Fatturati!U56/Fatturati!J56,0)</f>
        <v>0</v>
      </c>
      <c r="M55" s="7">
        <f>IFERROR(Fatturati!V56/Fatturati!J56,0)</f>
        <v>0</v>
      </c>
      <c r="N55" s="2"/>
      <c r="O55" s="2"/>
      <c r="P55" s="2"/>
    </row>
    <row r="56" spans="1:16" x14ac:dyDescent="0.25">
      <c r="A56" s="18" t="str">
        <f>Fatturati!I57</f>
        <v xml:space="preserve">General Fittings </v>
      </c>
      <c r="B56" s="7">
        <f>IFERROR(Fatturati!K57/Fatturati!J57,0)</f>
        <v>0</v>
      </c>
      <c r="C56" s="7">
        <f>IFERROR(Fatturati!L57/Fatturati!J57,0)</f>
        <v>0</v>
      </c>
      <c r="D56" s="7">
        <f>IFERROR(Fatturati!M57/Fatturati!J57,0)</f>
        <v>0.36110017354275109</v>
      </c>
      <c r="E56" s="7">
        <f>IFERROR(Fatturati!N57/Fatturati!J57,0)</f>
        <v>0</v>
      </c>
      <c r="F56" s="7">
        <f>IFERROR(Fatturati!O57/Fatturati!J57,0)</f>
        <v>0.37956278893409723</v>
      </c>
      <c r="G56" s="7">
        <f>IFERROR(Fatturati!P57/Fatturati!J57,0)</f>
        <v>0</v>
      </c>
      <c r="H56" s="7">
        <f>IFERROR(Fatturati!Q57/Fatturati!J57,0)</f>
        <v>0</v>
      </c>
      <c r="I56" s="7">
        <f>IFERROR(Fatturati!R57/Fatturati!J57,0)</f>
        <v>0.4562716016975103</v>
      </c>
      <c r="J56" s="7">
        <f>IFERROR(Fatturati!S57/Fatturati!J57,0)</f>
        <v>-0.19693456417435856</v>
      </c>
      <c r="K56" s="7">
        <f>IFERROR(Fatturati!T57/Fatturati!J57,0)</f>
        <v>0</v>
      </c>
      <c r="L56" s="7">
        <f>IFERROR(Fatturati!U57/Fatturati!J57,0)</f>
        <v>0</v>
      </c>
      <c r="M56" s="7">
        <f>IFERROR(Fatturati!V57/Fatturati!J57,0)</f>
        <v>0</v>
      </c>
      <c r="N56" s="2"/>
      <c r="O56" s="2"/>
      <c r="P56" s="2"/>
    </row>
    <row r="57" spans="1:16" x14ac:dyDescent="0.25">
      <c r="A57" s="18" t="str">
        <f>Fatturati!I58</f>
        <v>Megius</v>
      </c>
      <c r="B57" s="7">
        <f>IFERROR(Fatturati!K58/Fatturati!J58,0)</f>
        <v>0</v>
      </c>
      <c r="C57" s="7">
        <f>IFERROR(Fatturati!L58/Fatturati!J58,0)</f>
        <v>0.24029300120432337</v>
      </c>
      <c r="D57" s="7">
        <f>IFERROR(Fatturati!M58/Fatturati!J58,0)</f>
        <v>0.28354955257100173</v>
      </c>
      <c r="E57" s="7">
        <f>IFERROR(Fatturati!N58/Fatturati!J58,0)</f>
        <v>0</v>
      </c>
      <c r="F57" s="7">
        <f>IFERROR(Fatturati!O58/Fatturati!J58,0)</f>
        <v>0</v>
      </c>
      <c r="G57" s="7">
        <f>IFERROR(Fatturati!P58/Fatturati!J58,0)</f>
        <v>0.25508026281689711</v>
      </c>
      <c r="H57" s="7">
        <f>IFERROR(Fatturati!Q58/Fatturati!J58,0)</f>
        <v>0</v>
      </c>
      <c r="I57" s="7">
        <f>IFERROR(Fatturati!R58/Fatturati!J58,0)</f>
        <v>0</v>
      </c>
      <c r="J57" s="7">
        <f>IFERROR(Fatturati!S58/Fatturati!J58,0)</f>
        <v>0.22107718340777785</v>
      </c>
      <c r="K57" s="7">
        <f>IFERROR(Fatturati!T58/Fatturati!J58,0)</f>
        <v>0</v>
      </c>
      <c r="L57" s="7">
        <f>IFERROR(Fatturati!U58/Fatturati!J58,0)</f>
        <v>0</v>
      </c>
      <c r="M57" s="7">
        <f>IFERROR(Fatturati!V58/Fatturati!J58,0)</f>
        <v>0</v>
      </c>
      <c r="N57" s="2"/>
      <c r="O57" s="2"/>
      <c r="P57" s="2"/>
    </row>
    <row r="58" spans="1:16" x14ac:dyDescent="0.25">
      <c r="A58" s="18" t="str">
        <f>Fatturati!I59</f>
        <v xml:space="preserve">Olimpia Splendid </v>
      </c>
      <c r="B58" s="7">
        <f>IFERROR(Fatturati!K59/Fatturati!J59,0)</f>
        <v>0</v>
      </c>
      <c r="C58" s="7">
        <f>IFERROR(Fatturati!L59/Fatturati!J59,0)</f>
        <v>0</v>
      </c>
      <c r="D58" s="7">
        <f>IFERROR(Fatturati!M59/Fatturati!J59,0)</f>
        <v>1</v>
      </c>
      <c r="E58" s="7">
        <f>IFERROR(Fatturati!N59/Fatturati!J59,0)</f>
        <v>0</v>
      </c>
      <c r="F58" s="7">
        <f>IFERROR(Fatturati!O59/Fatturati!J59,0)</f>
        <v>0</v>
      </c>
      <c r="G58" s="7">
        <f>IFERROR(Fatturati!P59/Fatturati!J59,0)</f>
        <v>0</v>
      </c>
      <c r="H58" s="7">
        <f>IFERROR(Fatturati!Q59/Fatturati!J59,0)</f>
        <v>0</v>
      </c>
      <c r="I58" s="7">
        <f>IFERROR(Fatturati!R59/Fatturati!J59,0)</f>
        <v>0</v>
      </c>
      <c r="J58" s="7">
        <f>IFERROR(Fatturati!S59/Fatturati!J59,0)</f>
        <v>0</v>
      </c>
      <c r="K58" s="7">
        <f>IFERROR(Fatturati!T59/Fatturati!J59,0)</f>
        <v>0</v>
      </c>
      <c r="L58" s="7">
        <f>IFERROR(Fatturati!U59/Fatturati!J59,0)</f>
        <v>0</v>
      </c>
      <c r="M58" s="7">
        <f>IFERROR(Fatturati!V59/Fatturati!J59,0)</f>
        <v>0</v>
      </c>
      <c r="N58" s="2"/>
      <c r="O58" s="2"/>
      <c r="P58" s="2"/>
    </row>
    <row r="59" spans="1:16" x14ac:dyDescent="0.25">
      <c r="A59" s="18" t="str">
        <f>Fatturati!I60</f>
        <v>Wilo</v>
      </c>
      <c r="B59" s="7">
        <f>IFERROR(Fatturati!K60/Fatturati!J60,0)</f>
        <v>1</v>
      </c>
      <c r="C59" s="7">
        <f>IFERROR(Fatturati!L60/Fatturati!J60,0)</f>
        <v>0</v>
      </c>
      <c r="D59" s="7">
        <f>IFERROR(Fatturati!M60/Fatturati!J60,0)</f>
        <v>0</v>
      </c>
      <c r="E59" s="7">
        <f>IFERROR(Fatturati!N60/Fatturati!J60,0)</f>
        <v>0</v>
      </c>
      <c r="F59" s="7">
        <f>IFERROR(Fatturati!O60/Fatturati!J60,0)</f>
        <v>0</v>
      </c>
      <c r="G59" s="7">
        <f>IFERROR(Fatturati!P60/Fatturati!J60,0)</f>
        <v>0</v>
      </c>
      <c r="H59" s="7">
        <f>IFERROR(Fatturati!Q60/Fatturati!J60,0)</f>
        <v>0</v>
      </c>
      <c r="I59" s="7">
        <f>IFERROR(Fatturati!R60/Fatturati!J60,0)</f>
        <v>0</v>
      </c>
      <c r="J59" s="7">
        <f>IFERROR(Fatturati!S60/Fatturati!J60,0)</f>
        <v>0</v>
      </c>
      <c r="K59" s="7">
        <f>IFERROR(Fatturati!T60/Fatturati!J60,0)</f>
        <v>0</v>
      </c>
      <c r="L59" s="7">
        <f>IFERROR(Fatturati!U60/Fatturati!J60,0)</f>
        <v>0</v>
      </c>
      <c r="M59" s="7">
        <f>IFERROR(Fatturati!V60/Fatturati!J60,0)</f>
        <v>0</v>
      </c>
      <c r="N59" s="2"/>
      <c r="O59" s="2"/>
      <c r="P59" s="2"/>
    </row>
    <row r="60" spans="1:16" x14ac:dyDescent="0.25">
      <c r="A60" s="18" t="str">
        <f>Fatturati!I61</f>
        <v>Fima Carlo Frattini</v>
      </c>
      <c r="B60" s="7">
        <f>IFERROR(Fatturati!K61/Fatturati!J61,0)</f>
        <v>0.43261323080636538</v>
      </c>
      <c r="C60" s="7">
        <f>IFERROR(Fatturati!L61/Fatturati!J61,0)</f>
        <v>0.25521973759073119</v>
      </c>
      <c r="D60" s="7">
        <f>IFERROR(Fatturati!M61/Fatturati!J61,0)</f>
        <v>0.57281771003948223</v>
      </c>
      <c r="E60" s="7">
        <f>IFERROR(Fatturati!N61/Fatturati!J61,0)</f>
        <v>0</v>
      </c>
      <c r="F60" s="7">
        <f>IFERROR(Fatturati!O61/Fatturati!J61,0)</f>
        <v>0</v>
      </c>
      <c r="G60" s="7">
        <f>IFERROR(Fatturati!P61/Fatturati!J61,0)</f>
        <v>0</v>
      </c>
      <c r="H60" s="7">
        <f>IFERROR(Fatturati!Q61/Fatturati!J61,0)</f>
        <v>-0.89684660609299849</v>
      </c>
      <c r="I60" s="7">
        <f>IFERROR(Fatturati!R61/Fatturati!J61,0)</f>
        <v>0</v>
      </c>
      <c r="J60" s="7">
        <f>IFERROR(Fatturati!S61/Fatturati!J61,0)</f>
        <v>0.2423751314632506</v>
      </c>
      <c r="K60" s="7">
        <f>IFERROR(Fatturati!T61/Fatturati!J61,0)</f>
        <v>0.39382079619316912</v>
      </c>
      <c r="L60" s="7">
        <f>IFERROR(Fatturati!U61/Fatturati!J61,0)</f>
        <v>0</v>
      </c>
      <c r="M60" s="7">
        <f>IFERROR(Fatturati!V61/Fatturati!J61,0)</f>
        <v>0</v>
      </c>
      <c r="N60" s="2"/>
      <c r="O60" s="2"/>
      <c r="P60" s="2"/>
    </row>
    <row r="61" spans="1:16" x14ac:dyDescent="0.25">
      <c r="A61" s="18" t="str">
        <f>Fatturati!I62</f>
        <v>Neoperl</v>
      </c>
      <c r="B61" s="7">
        <f>IFERROR(Fatturati!K62/Fatturati!J62,0)</f>
        <v>0</v>
      </c>
      <c r="C61" s="7">
        <f>IFERROR(Fatturati!L62/Fatturati!J62,0)</f>
        <v>0</v>
      </c>
      <c r="D61" s="7">
        <f>IFERROR(Fatturati!M62/Fatturati!J62,0)</f>
        <v>0</v>
      </c>
      <c r="E61" s="7">
        <f>IFERROR(Fatturati!N62/Fatturati!J62,0)</f>
        <v>0</v>
      </c>
      <c r="F61" s="7">
        <f>IFERROR(Fatturati!O62/Fatturati!J62,0)</f>
        <v>0</v>
      </c>
      <c r="G61" s="7">
        <f>IFERROR(Fatturati!P62/Fatturati!J62,0)</f>
        <v>1</v>
      </c>
      <c r="H61" s="7">
        <f>IFERROR(Fatturati!Q62/Fatturati!J62,0)</f>
        <v>0</v>
      </c>
      <c r="I61" s="7">
        <f>IFERROR(Fatturati!R62/Fatturati!J62,0)</f>
        <v>0</v>
      </c>
      <c r="J61" s="7">
        <f>IFERROR(Fatturati!S62/Fatturati!J62,0)</f>
        <v>0</v>
      </c>
      <c r="K61" s="7">
        <f>IFERROR(Fatturati!T62/Fatturati!J62,0)</f>
        <v>0</v>
      </c>
      <c r="L61" s="7">
        <f>IFERROR(Fatturati!U62/Fatturati!J62,0)</f>
        <v>0</v>
      </c>
      <c r="M61" s="7">
        <f>IFERROR(Fatturati!V62/Fatturati!J62,0)</f>
        <v>0</v>
      </c>
      <c r="N61" s="2"/>
      <c r="O61" s="2"/>
      <c r="P61" s="2"/>
    </row>
    <row r="62" spans="1:16" x14ac:dyDescent="0.25">
      <c r="A62" s="18" t="str">
        <f>Fatturati!I63</f>
        <v>General d'aspirazione</v>
      </c>
      <c r="B62" s="7">
        <f>IFERROR(Fatturati!K63/Fatturati!J63,0)</f>
        <v>0</v>
      </c>
      <c r="C62" s="7">
        <f>IFERROR(Fatturati!L63/Fatturati!J63,0)</f>
        <v>0.4277580506918085</v>
      </c>
      <c r="D62" s="7">
        <f>IFERROR(Fatturati!M63/Fatturati!J63,0)</f>
        <v>0</v>
      </c>
      <c r="E62" s="7">
        <f>IFERROR(Fatturati!N63/Fatturati!J63,0)</f>
        <v>0.14693277825394882</v>
      </c>
      <c r="F62" s="7">
        <f>IFERROR(Fatturati!O63/Fatturati!J63,0)</f>
        <v>0</v>
      </c>
      <c r="G62" s="7">
        <f>IFERROR(Fatturati!P63/Fatturati!J63,0)</f>
        <v>0</v>
      </c>
      <c r="H62" s="7">
        <f>IFERROR(Fatturati!Q63/Fatturati!J63,0)</f>
        <v>2.8253948818415545E-2</v>
      </c>
      <c r="I62" s="7">
        <f>IFERROR(Fatturati!R63/Fatturati!J63,0)</f>
        <v>0</v>
      </c>
      <c r="J62" s="7">
        <f>IFERROR(Fatturati!S63/Fatturati!J63,0)</f>
        <v>0.39705522223582712</v>
      </c>
      <c r="K62" s="7">
        <f>IFERROR(Fatturati!T63/Fatturati!J63,0)</f>
        <v>0</v>
      </c>
      <c r="L62" s="7">
        <f>IFERROR(Fatturati!U63/Fatturati!J63,0)</f>
        <v>0</v>
      </c>
      <c r="M62" s="7">
        <f>IFERROR(Fatturati!V63/Fatturati!J63,0)</f>
        <v>0</v>
      </c>
      <c r="N62" s="2"/>
      <c r="O62" s="2"/>
      <c r="P62" s="2"/>
    </row>
    <row r="63" spans="1:16" x14ac:dyDescent="0.25">
      <c r="A63" s="18" t="str">
        <f>Fatturati!I64</f>
        <v>Mut Meccanica Tovo</v>
      </c>
      <c r="B63" s="7">
        <f>IFERROR(Fatturati!K64/Fatturati!J64,0)</f>
        <v>0</v>
      </c>
      <c r="C63" s="7">
        <f>IFERROR(Fatturati!L64/Fatturati!J64,0)</f>
        <v>0</v>
      </c>
      <c r="D63" s="7">
        <f>IFERROR(Fatturati!M64/Fatturati!J64,0)</f>
        <v>1</v>
      </c>
      <c r="E63" s="7">
        <f>IFERROR(Fatturati!N64/Fatturati!J64,0)</f>
        <v>0</v>
      </c>
      <c r="F63" s="7">
        <f>IFERROR(Fatturati!O64/Fatturati!J64,0)</f>
        <v>0</v>
      </c>
      <c r="G63" s="7">
        <f>IFERROR(Fatturati!P64/Fatturati!J64,0)</f>
        <v>0</v>
      </c>
      <c r="H63" s="7">
        <f>IFERROR(Fatturati!Q64/Fatturati!J64,0)</f>
        <v>0</v>
      </c>
      <c r="I63" s="7">
        <f>IFERROR(Fatturati!R64/Fatturati!J64,0)</f>
        <v>0</v>
      </c>
      <c r="J63" s="7">
        <f>IFERROR(Fatturati!S64/Fatturati!J64,0)</f>
        <v>0</v>
      </c>
      <c r="K63" s="7">
        <f>IFERROR(Fatturati!T64/Fatturati!J64,0)</f>
        <v>0</v>
      </c>
      <c r="L63" s="7">
        <f>IFERROR(Fatturati!U64/Fatturati!J64,0)</f>
        <v>0</v>
      </c>
      <c r="M63" s="7">
        <f>IFERROR(Fatturati!V64/Fatturati!J64,0)</f>
        <v>0</v>
      </c>
      <c r="N63" s="2"/>
      <c r="O63" s="2"/>
      <c r="P63" s="2"/>
    </row>
    <row r="64" spans="1:16" x14ac:dyDescent="0.25">
      <c r="A64" s="18" t="str">
        <f>Fatturati!I65</f>
        <v xml:space="preserve">Bossini </v>
      </c>
      <c r="B64" s="7">
        <f>IFERROR(Fatturati!K65/Fatturati!J65,0)</f>
        <v>0</v>
      </c>
      <c r="C64" s="7">
        <f>IFERROR(Fatturati!L65/Fatturati!J65,0)</f>
        <v>0</v>
      </c>
      <c r="D64" s="7">
        <f>IFERROR(Fatturati!M65/Fatturati!J65,0)</f>
        <v>0</v>
      </c>
      <c r="E64" s="7">
        <f>IFERROR(Fatturati!N65/Fatturati!J65,0)</f>
        <v>0</v>
      </c>
      <c r="F64" s="7">
        <f>IFERROR(Fatturati!O65/Fatturati!J65,0)</f>
        <v>1</v>
      </c>
      <c r="G64" s="7">
        <f>IFERROR(Fatturati!P65/Fatturati!J65,0)</f>
        <v>0</v>
      </c>
      <c r="H64" s="7">
        <f>IFERROR(Fatturati!Q65/Fatturati!J65,0)</f>
        <v>0</v>
      </c>
      <c r="I64" s="7">
        <f>IFERROR(Fatturati!R65/Fatturati!J65,0)</f>
        <v>0</v>
      </c>
      <c r="J64" s="7">
        <f>IFERROR(Fatturati!S65/Fatturati!J65,0)</f>
        <v>0</v>
      </c>
      <c r="K64" s="7">
        <f>IFERROR(Fatturati!T65/Fatturati!J65,0)</f>
        <v>0</v>
      </c>
      <c r="L64" s="7">
        <f>IFERROR(Fatturati!U65/Fatturati!J65,0)</f>
        <v>0</v>
      </c>
      <c r="M64" s="7">
        <f>IFERROR(Fatturati!V65/Fatturati!J65,0)</f>
        <v>0</v>
      </c>
      <c r="N64" s="2"/>
      <c r="O64" s="2"/>
      <c r="P64" s="2"/>
    </row>
    <row r="65" spans="1:16" x14ac:dyDescent="0.25">
      <c r="A65" s="18" t="str">
        <f>Fatturati!I66</f>
        <v xml:space="preserve">Bernasconi </v>
      </c>
      <c r="B65" s="7">
        <f>IFERROR(Fatturati!K66/Fatturati!J66,0)</f>
        <v>0</v>
      </c>
      <c r="C65" s="7">
        <f>IFERROR(Fatturati!L66/Fatturati!J66,0)</f>
        <v>0</v>
      </c>
      <c r="D65" s="7">
        <f>IFERROR(Fatturati!M66/Fatturati!J66,0)</f>
        <v>0</v>
      </c>
      <c r="E65" s="7">
        <f>IFERROR(Fatturati!N66/Fatturati!J66,0)</f>
        <v>0</v>
      </c>
      <c r="F65" s="7">
        <f>IFERROR(Fatturati!O66/Fatturati!J66,0)</f>
        <v>0</v>
      </c>
      <c r="G65" s="7">
        <f>IFERROR(Fatturati!P66/Fatturati!J66,0)</f>
        <v>0</v>
      </c>
      <c r="H65" s="7">
        <f>IFERROR(Fatturati!Q66/Fatturati!J66,0)</f>
        <v>0</v>
      </c>
      <c r="I65" s="7">
        <f>IFERROR(Fatturati!R66/Fatturati!J66,0)</f>
        <v>0</v>
      </c>
      <c r="J65" s="7">
        <f>IFERROR(Fatturati!S66/Fatturati!J66,0)</f>
        <v>0</v>
      </c>
      <c r="K65" s="7">
        <f>IFERROR(Fatturati!T66/Fatturati!J66,0)</f>
        <v>1</v>
      </c>
      <c r="L65" s="7">
        <f>IFERROR(Fatturati!U66/Fatturati!J66,0)</f>
        <v>0</v>
      </c>
      <c r="M65" s="7">
        <f>IFERROR(Fatturati!V66/Fatturati!J66,0)</f>
        <v>0</v>
      </c>
      <c r="N65" s="2"/>
      <c r="O65" s="2"/>
      <c r="P65" s="2"/>
    </row>
    <row r="66" spans="1:16" x14ac:dyDescent="0.25">
      <c r="A66" s="18" t="str">
        <f>Fatturati!I67</f>
        <v>Atusa</v>
      </c>
      <c r="B66" s="7">
        <f>IFERROR(Fatturati!K67/Fatturati!J67,0)</f>
        <v>0</v>
      </c>
      <c r="C66" s="7">
        <f>IFERROR(Fatturati!L67/Fatturati!J67,0)</f>
        <v>0</v>
      </c>
      <c r="D66" s="7">
        <f>IFERROR(Fatturati!M67/Fatturati!J67,0)</f>
        <v>0</v>
      </c>
      <c r="E66" s="7">
        <f>IFERROR(Fatturati!N67/Fatturati!J67,0)</f>
        <v>0</v>
      </c>
      <c r="F66" s="7">
        <f>IFERROR(Fatturati!O67/Fatturati!J67,0)</f>
        <v>0</v>
      </c>
      <c r="G66" s="7">
        <f>IFERROR(Fatturati!P67/Fatturati!J67,0)</f>
        <v>0</v>
      </c>
      <c r="H66" s="7">
        <f>IFERROR(Fatturati!Q67/Fatturati!J67,0)</f>
        <v>0</v>
      </c>
      <c r="I66" s="7">
        <f>IFERROR(Fatturati!R67/Fatturati!J67,0)</f>
        <v>0</v>
      </c>
      <c r="J66" s="7">
        <f>IFERROR(Fatturati!S67/Fatturati!J67,0)</f>
        <v>0</v>
      </c>
      <c r="K66" s="7">
        <f>IFERROR(Fatturati!T67/Fatturati!J67,0)</f>
        <v>0</v>
      </c>
      <c r="L66" s="7">
        <f>IFERROR(Fatturati!U67/Fatturati!J67,0)</f>
        <v>0</v>
      </c>
      <c r="M66" s="7">
        <f>IFERROR(Fatturati!V67/Fatturati!J67,0)</f>
        <v>0</v>
      </c>
      <c r="N66" s="2"/>
      <c r="O66" s="2"/>
      <c r="P66" s="2"/>
    </row>
    <row r="67" spans="1:16" x14ac:dyDescent="0.25">
      <c r="A67" s="18" t="str">
        <f>Fatturati!I68</f>
        <v>Gruppo Salteco</v>
      </c>
      <c r="B67" s="7">
        <f>IFERROR(Fatturati!K68/Fatturati!J68,0)</f>
        <v>0</v>
      </c>
      <c r="C67" s="7">
        <f>IFERROR(Fatturati!L68/Fatturati!J68,0)</f>
        <v>0</v>
      </c>
      <c r="D67" s="7">
        <f>IFERROR(Fatturati!M68/Fatturati!J68,0)</f>
        <v>0</v>
      </c>
      <c r="E67" s="7">
        <f>IFERROR(Fatturati!N68/Fatturati!J68,0)</f>
        <v>0</v>
      </c>
      <c r="F67" s="7">
        <f>IFERROR(Fatturati!O68/Fatturati!J68,0)</f>
        <v>0</v>
      </c>
      <c r="G67" s="7">
        <f>IFERROR(Fatturati!P68/Fatturati!J68,0)</f>
        <v>0</v>
      </c>
      <c r="H67" s="7">
        <f>IFERROR(Fatturati!Q68/Fatturati!J68,0)</f>
        <v>0</v>
      </c>
      <c r="I67" s="7">
        <f>IFERROR(Fatturati!R68/Fatturati!J68,0)</f>
        <v>0</v>
      </c>
      <c r="J67" s="7">
        <f>IFERROR(Fatturati!S68/Fatturati!J68,0)</f>
        <v>0</v>
      </c>
      <c r="K67" s="7">
        <f>IFERROR(Fatturati!T68/Fatturati!J68,0)</f>
        <v>0</v>
      </c>
      <c r="L67" s="7">
        <f>IFERROR(Fatturati!U68/Fatturati!J68,0)</f>
        <v>0</v>
      </c>
      <c r="M67" s="7">
        <f>IFERROR(Fatturati!V68/Fatturati!J68,0)</f>
        <v>0</v>
      </c>
      <c r="N67" s="2"/>
      <c r="O67" s="2"/>
      <c r="P67" s="2"/>
    </row>
    <row r="68" spans="1:16" x14ac:dyDescent="0.25">
      <c r="A68" s="18" t="str">
        <f>Fatturati!I69</f>
        <v>System Group (Italiana Corrugati)</v>
      </c>
      <c r="B68" s="7">
        <f>IFERROR(Fatturati!K69/Fatturati!J69,0)</f>
        <v>0</v>
      </c>
      <c r="C68" s="7">
        <f>IFERROR(Fatturati!L69/Fatturati!J69,0)</f>
        <v>0</v>
      </c>
      <c r="D68" s="7">
        <f>IFERROR(Fatturati!M69/Fatturati!J69,0)</f>
        <v>0</v>
      </c>
      <c r="E68" s="7">
        <f>IFERROR(Fatturati!N69/Fatturati!J69,0)</f>
        <v>0</v>
      </c>
      <c r="F68" s="7">
        <f>IFERROR(Fatturati!O69/Fatturati!J69,0)</f>
        <v>0</v>
      </c>
      <c r="G68" s="7">
        <f>IFERROR(Fatturati!P69/Fatturati!J69,0)</f>
        <v>0</v>
      </c>
      <c r="H68" s="7">
        <f>IFERROR(Fatturati!Q69/Fatturati!J69,0)</f>
        <v>0</v>
      </c>
      <c r="I68" s="7">
        <f>IFERROR(Fatturati!R69/Fatturati!J69,0)</f>
        <v>0</v>
      </c>
      <c r="J68" s="7">
        <f>IFERROR(Fatturati!S69/Fatturati!J69,0)</f>
        <v>0</v>
      </c>
      <c r="K68" s="7">
        <f>IFERROR(Fatturati!T69/Fatturati!J69,0)</f>
        <v>0</v>
      </c>
      <c r="L68" s="7">
        <f>IFERROR(Fatturati!U69/Fatturati!J69,0)</f>
        <v>0</v>
      </c>
      <c r="M68" s="7">
        <f>IFERROR(Fatturati!V69/Fatturati!J69,0)</f>
        <v>0</v>
      </c>
      <c r="N68" s="2"/>
      <c r="O68" s="2"/>
      <c r="P68" s="2"/>
    </row>
    <row r="69" spans="1:16" x14ac:dyDescent="0.25">
      <c r="A69" s="18" t="str">
        <f>Fatturati!I70</f>
        <v>Bwt/Cillichemie</v>
      </c>
      <c r="B69" s="7">
        <f>IFERROR(Fatturati!K70/Fatturati!J70,0)</f>
        <v>0</v>
      </c>
      <c r="C69" s="7">
        <f>IFERROR(Fatturati!L70/Fatturati!J70,0)</f>
        <v>0</v>
      </c>
      <c r="D69" s="7">
        <f>IFERROR(Fatturati!M70/Fatturati!J70,0)</f>
        <v>0</v>
      </c>
      <c r="E69" s="7">
        <f>IFERROR(Fatturati!N70/Fatturati!J70,0)</f>
        <v>0</v>
      </c>
      <c r="F69" s="7">
        <f>IFERROR(Fatturati!O70/Fatturati!J70,0)</f>
        <v>0</v>
      </c>
      <c r="G69" s="7">
        <f>IFERROR(Fatturati!P70/Fatturati!J70,0)</f>
        <v>0</v>
      </c>
      <c r="H69" s="7">
        <f>IFERROR(Fatturati!Q70/Fatturati!J70,0)</f>
        <v>0</v>
      </c>
      <c r="I69" s="7">
        <f>IFERROR(Fatturati!R70/Fatturati!J70,0)</f>
        <v>0</v>
      </c>
      <c r="J69" s="7">
        <f>IFERROR(Fatturati!S70/Fatturati!J70,0)</f>
        <v>0</v>
      </c>
      <c r="K69" s="7">
        <f>IFERROR(Fatturati!T70/Fatturati!J70,0)</f>
        <v>0</v>
      </c>
      <c r="L69" s="7">
        <f>IFERROR(Fatturati!U70/Fatturati!J70,0)</f>
        <v>0</v>
      </c>
      <c r="M69" s="7">
        <f>IFERROR(Fatturati!V70/Fatturati!J70,0)</f>
        <v>0</v>
      </c>
      <c r="N69" s="2"/>
      <c r="O69" s="2"/>
      <c r="P69" s="2"/>
    </row>
    <row r="70" spans="1:16" x14ac:dyDescent="0.25">
      <c r="A70" s="18" t="str">
        <f>Fatturati!I71</f>
        <v>RM Manfredi</v>
      </c>
      <c r="B70" s="7">
        <f>IFERROR(Fatturati!K71/Fatturati!J71,0)</f>
        <v>0</v>
      </c>
      <c r="C70" s="7">
        <f>IFERROR(Fatturati!L71/Fatturati!J71,0)</f>
        <v>0</v>
      </c>
      <c r="D70" s="7">
        <f>IFERROR(Fatturati!M71/Fatturati!J71,0)</f>
        <v>0</v>
      </c>
      <c r="E70" s="7">
        <f>IFERROR(Fatturati!N71/Fatturati!J71,0)</f>
        <v>0</v>
      </c>
      <c r="F70" s="7">
        <f>IFERROR(Fatturati!O71/Fatturati!J71,0)</f>
        <v>0</v>
      </c>
      <c r="G70" s="7">
        <f>IFERROR(Fatturati!P71/Fatturati!J71,0)</f>
        <v>0</v>
      </c>
      <c r="H70" s="7">
        <f>IFERROR(Fatturati!Q71/Fatturati!J71,0)</f>
        <v>0</v>
      </c>
      <c r="I70" s="7">
        <f>IFERROR(Fatturati!R71/Fatturati!J71,0)</f>
        <v>0</v>
      </c>
      <c r="J70" s="7">
        <f>IFERROR(Fatturati!S71/Fatturati!J71,0)</f>
        <v>0</v>
      </c>
      <c r="K70" s="7">
        <f>IFERROR(Fatturati!T71/Fatturati!J71,0)</f>
        <v>0</v>
      </c>
      <c r="L70" s="7">
        <f>IFERROR(Fatturati!U71/Fatturati!J71,0)</f>
        <v>0</v>
      </c>
      <c r="M70" s="7">
        <f>IFERROR(Fatturati!V71/Fatturati!J71,0)</f>
        <v>0</v>
      </c>
      <c r="N70" s="2"/>
      <c r="O70" s="2"/>
      <c r="P70" s="2"/>
    </row>
    <row r="71" spans="1:16" x14ac:dyDescent="0.25">
      <c r="A71" s="18" t="str">
        <f>Fatturati!I72</f>
        <v>Arblu</v>
      </c>
      <c r="B71" s="7">
        <f>IFERROR(Fatturati!K72/Fatturati!J72,0)</f>
        <v>0</v>
      </c>
      <c r="C71" s="7">
        <f>IFERROR(Fatturati!L72/Fatturati!J72,0)</f>
        <v>0</v>
      </c>
      <c r="D71" s="7">
        <f>IFERROR(Fatturati!M72/Fatturati!J72,0)</f>
        <v>0</v>
      </c>
      <c r="E71" s="7">
        <f>IFERROR(Fatturati!N72/Fatturati!J72,0)</f>
        <v>0</v>
      </c>
      <c r="F71" s="7">
        <f>IFERROR(Fatturati!O72/Fatturati!J72,0)</f>
        <v>0</v>
      </c>
      <c r="G71" s="7">
        <f>IFERROR(Fatturati!P72/Fatturati!J72,0)</f>
        <v>0</v>
      </c>
      <c r="H71" s="7">
        <f>IFERROR(Fatturati!Q72/Fatturati!J72,0)</f>
        <v>0</v>
      </c>
      <c r="I71" s="7">
        <f>IFERROR(Fatturati!R72/Fatturati!J72,0)</f>
        <v>0</v>
      </c>
      <c r="J71" s="7">
        <f>IFERROR(Fatturati!S72/Fatturati!J72,0)</f>
        <v>0</v>
      </c>
      <c r="K71" s="7">
        <f>IFERROR(Fatturati!T72/Fatturati!J72,0)</f>
        <v>0</v>
      </c>
      <c r="L71" s="7">
        <f>IFERROR(Fatturati!U72/Fatturati!J72,0)</f>
        <v>0</v>
      </c>
      <c r="M71" s="7">
        <f>IFERROR(Fatturati!V72/Fatturati!J72,0)</f>
        <v>0</v>
      </c>
      <c r="N71" s="2"/>
      <c r="O71" s="2"/>
      <c r="P71" s="2"/>
    </row>
    <row r="72" spans="1:16" x14ac:dyDescent="0.25">
      <c r="A72" s="18" t="str">
        <f>Fatturati!I73</f>
        <v>Samsung</v>
      </c>
      <c r="B72" s="7">
        <f>IFERROR(Fatturati!K73/Fatturati!J73,0)</f>
        <v>0</v>
      </c>
      <c r="C72" s="7">
        <f>IFERROR(Fatturati!L73/Fatturati!J73,0)</f>
        <v>0</v>
      </c>
      <c r="D72" s="7">
        <f>IFERROR(Fatturati!M73/Fatturati!J73,0)</f>
        <v>0</v>
      </c>
      <c r="E72" s="7">
        <f>IFERROR(Fatturati!N73/Fatturati!J73,0)</f>
        <v>0</v>
      </c>
      <c r="F72" s="7">
        <f>IFERROR(Fatturati!O73/Fatturati!J73,0)</f>
        <v>0</v>
      </c>
      <c r="G72" s="7">
        <f>IFERROR(Fatturati!P73/Fatturati!J73,0)</f>
        <v>0</v>
      </c>
      <c r="H72" s="7">
        <f>IFERROR(Fatturati!Q73/Fatturati!J73,0)</f>
        <v>0</v>
      </c>
      <c r="I72" s="7">
        <f>IFERROR(Fatturati!R73/Fatturati!J73,0)</f>
        <v>0</v>
      </c>
      <c r="J72" s="7">
        <f>IFERROR(Fatturati!S73/Fatturati!J73,0)</f>
        <v>0</v>
      </c>
      <c r="K72" s="7">
        <f>IFERROR(Fatturati!T73/Fatturati!J73,0)</f>
        <v>0</v>
      </c>
      <c r="L72" s="7">
        <f>IFERROR(Fatturati!U73/Fatturati!J73,0)</f>
        <v>0</v>
      </c>
      <c r="M72" s="7">
        <f>IFERROR(Fatturati!V73/Fatturati!J73,0)</f>
        <v>0</v>
      </c>
      <c r="N72" s="2"/>
      <c r="O72" s="2"/>
      <c r="P72" s="2"/>
    </row>
    <row r="73" spans="1:16" x14ac:dyDescent="0.25">
      <c r="A73" s="18" t="str">
        <f>Fatturati!I74</f>
        <v>Arredamenti Montegrappa</v>
      </c>
      <c r="B73" s="7">
        <f>IFERROR(Fatturati!K74/Fatturati!J74,0)</f>
        <v>0</v>
      </c>
      <c r="C73" s="7">
        <f>IFERROR(Fatturati!L74/Fatturati!J74,0)</f>
        <v>0</v>
      </c>
      <c r="D73" s="7">
        <f>IFERROR(Fatturati!M74/Fatturati!J74,0)</f>
        <v>0</v>
      </c>
      <c r="E73" s="7">
        <f>IFERROR(Fatturati!N74/Fatturati!J74,0)</f>
        <v>0</v>
      </c>
      <c r="F73" s="7">
        <f>IFERROR(Fatturati!O74/Fatturati!J74,0)</f>
        <v>0</v>
      </c>
      <c r="G73" s="7">
        <f>IFERROR(Fatturati!P74/Fatturati!J74,0)</f>
        <v>0</v>
      </c>
      <c r="H73" s="7">
        <f>IFERROR(Fatturati!Q74/Fatturati!J74,0)</f>
        <v>0</v>
      </c>
      <c r="I73" s="7">
        <f>IFERROR(Fatturati!R74/Fatturati!J74,0)</f>
        <v>0</v>
      </c>
      <c r="J73" s="7">
        <f>IFERROR(Fatturati!S74/Fatturati!J74,0)</f>
        <v>0</v>
      </c>
      <c r="K73" s="7">
        <f>IFERROR(Fatturati!T74/Fatturati!J74,0)</f>
        <v>0</v>
      </c>
      <c r="L73" s="7">
        <f>IFERROR(Fatturati!U74/Fatturati!J74,0)</f>
        <v>0</v>
      </c>
      <c r="M73" s="7">
        <f>IFERROR(Fatturati!V74/Fatturati!J74,0)</f>
        <v>0</v>
      </c>
      <c r="N73" s="2"/>
      <c r="O73" s="2"/>
      <c r="P73" s="2"/>
    </row>
    <row r="74" spans="1:16" x14ac:dyDescent="0.25">
      <c r="A74" s="18" t="str">
        <f>Fatturati!I75</f>
        <v>System Group (Sab)</v>
      </c>
      <c r="B74" s="7">
        <f>IFERROR(Fatturati!K75/Fatturati!J75,0)</f>
        <v>0</v>
      </c>
      <c r="C74" s="7">
        <f>IFERROR(Fatturati!L75/Fatturati!J75,0)</f>
        <v>0</v>
      </c>
      <c r="D74" s="7">
        <f>IFERROR(Fatturati!M75/Fatturati!J75,0)</f>
        <v>0</v>
      </c>
      <c r="E74" s="7">
        <f>IFERROR(Fatturati!N75/Fatturati!J75,0)</f>
        <v>0</v>
      </c>
      <c r="F74" s="7">
        <f>IFERROR(Fatturati!O75/Fatturati!J75,0)</f>
        <v>0</v>
      </c>
      <c r="G74" s="7">
        <f>IFERROR(Fatturati!P75/Fatturati!J75,0)</f>
        <v>0</v>
      </c>
      <c r="H74" s="7">
        <f>IFERROR(Fatturati!Q75/Fatturati!J75,0)</f>
        <v>0</v>
      </c>
      <c r="I74" s="7">
        <f>IFERROR(Fatturati!R75/Fatturati!J75,0)</f>
        <v>0</v>
      </c>
      <c r="J74" s="7">
        <f>IFERROR(Fatturati!S75/Fatturati!J75,0)</f>
        <v>0</v>
      </c>
      <c r="K74" s="7">
        <f>IFERROR(Fatturati!T75/Fatturati!J75,0)</f>
        <v>0</v>
      </c>
      <c r="L74" s="7">
        <f>IFERROR(Fatturati!U75/Fatturati!J75,0)</f>
        <v>0</v>
      </c>
      <c r="M74" s="7">
        <f>IFERROR(Fatturati!V75/Fatturati!J75,0)</f>
        <v>0</v>
      </c>
      <c r="N74" s="2"/>
      <c r="O74" s="2"/>
      <c r="P74" s="2"/>
    </row>
    <row r="75" spans="1:16" x14ac:dyDescent="0.25">
      <c r="A75" s="18" t="str">
        <f>Fatturati!I76</f>
        <v>Tiemme Raccorderie</v>
      </c>
      <c r="B75" s="7">
        <f>IFERROR(Fatturati!K76/Fatturati!J76,0)</f>
        <v>0</v>
      </c>
      <c r="C75" s="7">
        <f>IFERROR(Fatturati!L76/Fatturati!J76,0)</f>
        <v>0</v>
      </c>
      <c r="D75" s="7">
        <f>IFERROR(Fatturati!M76/Fatturati!J76,0)</f>
        <v>0</v>
      </c>
      <c r="E75" s="7">
        <f>IFERROR(Fatturati!N76/Fatturati!J76,0)</f>
        <v>0</v>
      </c>
      <c r="F75" s="7">
        <f>IFERROR(Fatturati!O76/Fatturati!J76,0)</f>
        <v>0</v>
      </c>
      <c r="G75" s="7">
        <f>IFERROR(Fatturati!P76/Fatturati!J76,0)</f>
        <v>0</v>
      </c>
      <c r="H75" s="7">
        <f>IFERROR(Fatturati!Q76/Fatturati!J76,0)</f>
        <v>0</v>
      </c>
      <c r="I75" s="7">
        <f>IFERROR(Fatturati!R76/Fatturati!J76,0)</f>
        <v>0</v>
      </c>
      <c r="J75" s="7">
        <f>IFERROR(Fatturati!S76/Fatturati!J76,0)</f>
        <v>0</v>
      </c>
      <c r="K75" s="7">
        <f>IFERROR(Fatturati!T76/Fatturati!J76,0)</f>
        <v>0</v>
      </c>
      <c r="L75" s="7">
        <f>IFERROR(Fatturati!U76/Fatturati!J76,0)</f>
        <v>0</v>
      </c>
      <c r="M75" s="7">
        <f>IFERROR(Fatturati!V76/Fatturati!J76,0)</f>
        <v>0</v>
      </c>
      <c r="N75" s="2"/>
      <c r="O75" s="2"/>
      <c r="P75" s="2"/>
    </row>
    <row r="76" spans="1:16" x14ac:dyDescent="0.25">
      <c r="A76" s="18" t="str">
        <f>Fatturati!I77</f>
        <v>Enolgas</v>
      </c>
      <c r="B76" s="7">
        <f>IFERROR(Fatturati!K77/Fatturati!J77,0)</f>
        <v>0</v>
      </c>
      <c r="C76" s="7">
        <f>IFERROR(Fatturati!L77/Fatturati!J77,0)</f>
        <v>0</v>
      </c>
      <c r="D76" s="7">
        <f>IFERROR(Fatturati!M77/Fatturati!J77,0)</f>
        <v>0</v>
      </c>
      <c r="E76" s="7">
        <f>IFERROR(Fatturati!N77/Fatturati!J77,0)</f>
        <v>0</v>
      </c>
      <c r="F76" s="7">
        <f>IFERROR(Fatturati!O77/Fatturati!J77,0)</f>
        <v>0</v>
      </c>
      <c r="G76" s="7">
        <f>IFERROR(Fatturati!P77/Fatturati!J77,0)</f>
        <v>0</v>
      </c>
      <c r="H76" s="7">
        <f>IFERROR(Fatturati!Q77/Fatturati!J77,0)</f>
        <v>0</v>
      </c>
      <c r="I76" s="7">
        <f>IFERROR(Fatturati!R77/Fatturati!J77,0)</f>
        <v>0</v>
      </c>
      <c r="J76" s="7">
        <f>IFERROR(Fatturati!S77/Fatturati!J77,0)</f>
        <v>0</v>
      </c>
      <c r="K76" s="7">
        <f>IFERROR(Fatturati!T77/Fatturati!J77,0)</f>
        <v>0</v>
      </c>
      <c r="L76" s="7">
        <f>IFERROR(Fatturati!U77/Fatturati!J77,0)</f>
        <v>0</v>
      </c>
      <c r="M76" s="7">
        <f>IFERROR(Fatturati!V77/Fatturati!J77,0)</f>
        <v>0</v>
      </c>
      <c r="N76" s="2"/>
      <c r="O76" s="2"/>
      <c r="P76" s="2"/>
    </row>
    <row r="77" spans="1:16" x14ac:dyDescent="0.25">
      <c r="A77" s="18" t="str">
        <f>Fatturati!I78</f>
        <v>Unidelta</v>
      </c>
      <c r="B77" s="7">
        <f>IFERROR(Fatturati!K78/Fatturati!J78,0)</f>
        <v>0</v>
      </c>
      <c r="C77" s="7">
        <f>IFERROR(Fatturati!L78/Fatturati!J78,0)</f>
        <v>0</v>
      </c>
      <c r="D77" s="7">
        <f>IFERROR(Fatturati!M78/Fatturati!J78,0)</f>
        <v>0</v>
      </c>
      <c r="E77" s="7">
        <f>IFERROR(Fatturati!N78/Fatturati!J78,0)</f>
        <v>0</v>
      </c>
      <c r="F77" s="7">
        <f>IFERROR(Fatturati!O78/Fatturati!J78,0)</f>
        <v>0</v>
      </c>
      <c r="G77" s="7">
        <f>IFERROR(Fatturati!P78/Fatturati!J78,0)</f>
        <v>0</v>
      </c>
      <c r="H77" s="7">
        <f>IFERROR(Fatturati!Q78/Fatturati!J78,0)</f>
        <v>0</v>
      </c>
      <c r="I77" s="7">
        <f>IFERROR(Fatturati!R78/Fatturati!J78,0)</f>
        <v>0</v>
      </c>
      <c r="J77" s="7">
        <f>IFERROR(Fatturati!S78/Fatturati!J78,0)</f>
        <v>0</v>
      </c>
      <c r="K77" s="7">
        <f>IFERROR(Fatturati!T78/Fatturati!J78,0)</f>
        <v>0</v>
      </c>
      <c r="L77" s="7">
        <f>IFERROR(Fatturati!U78/Fatturati!J78,0)</f>
        <v>0</v>
      </c>
      <c r="M77" s="7">
        <f>IFERROR(Fatturati!V78/Fatturati!J78,0)</f>
        <v>0</v>
      </c>
      <c r="N77" s="2"/>
      <c r="O77" s="2"/>
      <c r="P77" s="2"/>
    </row>
    <row r="78" spans="1:16" x14ac:dyDescent="0.25">
      <c r="A78" s="18" t="str">
        <f>Fatturati!I79</f>
        <v>Royo</v>
      </c>
      <c r="B78" s="7">
        <f>IFERROR(Fatturati!K79/Fatturati!J79,0)</f>
        <v>0</v>
      </c>
      <c r="C78" s="7">
        <f>IFERROR(Fatturati!L79/Fatturati!J79,0)</f>
        <v>0</v>
      </c>
      <c r="D78" s="7">
        <f>IFERROR(Fatturati!M79/Fatturati!J79,0)</f>
        <v>0</v>
      </c>
      <c r="E78" s="7">
        <f>IFERROR(Fatturati!N79/Fatturati!J79,0)</f>
        <v>0</v>
      </c>
      <c r="F78" s="7">
        <f>IFERROR(Fatturati!O79/Fatturati!J79,0)</f>
        <v>0</v>
      </c>
      <c r="G78" s="7">
        <f>IFERROR(Fatturati!P79/Fatturati!J79,0)</f>
        <v>0</v>
      </c>
      <c r="H78" s="7">
        <f>IFERROR(Fatturati!Q79/Fatturati!J79,0)</f>
        <v>0</v>
      </c>
      <c r="I78" s="7">
        <f>IFERROR(Fatturati!R79/Fatturati!J79,0)</f>
        <v>0</v>
      </c>
      <c r="J78" s="7">
        <f>IFERROR(Fatturati!S79/Fatturati!J79,0)</f>
        <v>0</v>
      </c>
      <c r="K78" s="7">
        <f>IFERROR(Fatturati!T79/Fatturati!J79,0)</f>
        <v>0</v>
      </c>
      <c r="L78" s="7">
        <f>IFERROR(Fatturati!U79/Fatturati!J79,0)</f>
        <v>0</v>
      </c>
      <c r="M78" s="7">
        <f>IFERROR(Fatturati!V79/Fatturati!J79,0)</f>
        <v>0</v>
      </c>
      <c r="N78" s="2"/>
      <c r="O78" s="2"/>
      <c r="P78" s="2"/>
    </row>
    <row r="79" spans="1:16" x14ac:dyDescent="0.25">
      <c r="A79" s="18" t="str">
        <f>Fatturati!I80</f>
        <v>Beza</v>
      </c>
      <c r="B79" s="7">
        <f>IFERROR(Fatturati!K80/Fatturati!J80,0)</f>
        <v>0</v>
      </c>
      <c r="C79" s="7">
        <f>IFERROR(Fatturati!L80/Fatturati!J80,0)</f>
        <v>0</v>
      </c>
      <c r="D79" s="7">
        <f>IFERROR(Fatturati!M80/Fatturati!J80,0)</f>
        <v>0</v>
      </c>
      <c r="E79" s="7">
        <f>IFERROR(Fatturati!N80/Fatturati!J80,0)</f>
        <v>0</v>
      </c>
      <c r="F79" s="7">
        <f>IFERROR(Fatturati!O80/Fatturati!J80,0)</f>
        <v>0</v>
      </c>
      <c r="G79" s="7">
        <f>IFERROR(Fatturati!P80/Fatturati!J80,0)</f>
        <v>0</v>
      </c>
      <c r="H79" s="7">
        <f>IFERROR(Fatturati!Q80/Fatturati!J80,0)</f>
        <v>0</v>
      </c>
      <c r="I79" s="7">
        <f>IFERROR(Fatturati!R80/Fatturati!J80,0)</f>
        <v>0</v>
      </c>
      <c r="J79" s="7">
        <f>IFERROR(Fatturati!S80/Fatturati!J80,0)</f>
        <v>0</v>
      </c>
      <c r="K79" s="7">
        <f>IFERROR(Fatturati!T80/Fatturati!J80,0)</f>
        <v>0</v>
      </c>
      <c r="L79" s="7">
        <f>IFERROR(Fatturati!U80/Fatturati!J80,0)</f>
        <v>0</v>
      </c>
      <c r="M79" s="7">
        <f>IFERROR(Fatturati!V80/Fatturati!J80,0)</f>
        <v>0</v>
      </c>
      <c r="N79" s="2"/>
      <c r="O79" s="2"/>
      <c r="P79" s="2"/>
    </row>
    <row r="80" spans="1:16" x14ac:dyDescent="0.25">
      <c r="A80" s="18" t="str">
        <f>Fatturati!I81</f>
        <v>Galletti</v>
      </c>
      <c r="B80" s="7">
        <f>IFERROR(Fatturati!K81/Fatturati!J81,0)</f>
        <v>0</v>
      </c>
      <c r="C80" s="7">
        <f>IFERROR(Fatturati!L81/Fatturati!J81,0)</f>
        <v>0</v>
      </c>
      <c r="D80" s="7">
        <f>IFERROR(Fatturati!M81/Fatturati!J81,0)</f>
        <v>0</v>
      </c>
      <c r="E80" s="7">
        <f>IFERROR(Fatturati!N81/Fatturati!J81,0)</f>
        <v>0</v>
      </c>
      <c r="F80" s="7">
        <f>IFERROR(Fatturati!O81/Fatturati!J81,0)</f>
        <v>0</v>
      </c>
      <c r="G80" s="7">
        <f>IFERROR(Fatturati!P81/Fatturati!J81,0)</f>
        <v>0</v>
      </c>
      <c r="H80" s="7">
        <f>IFERROR(Fatturati!Q81/Fatturati!J81,0)</f>
        <v>0</v>
      </c>
      <c r="I80" s="7">
        <f>IFERROR(Fatturati!R81/Fatturati!J81,0)</f>
        <v>0</v>
      </c>
      <c r="J80" s="7">
        <f>IFERROR(Fatturati!S81/Fatturati!J81,0)</f>
        <v>0</v>
      </c>
      <c r="K80" s="7">
        <f>IFERROR(Fatturati!T81/Fatturati!J81,0)</f>
        <v>0</v>
      </c>
      <c r="L80" s="7">
        <f>IFERROR(Fatturati!U81/Fatturati!J81,0)</f>
        <v>0</v>
      </c>
      <c r="M80" s="7">
        <f>IFERROR(Fatturati!V81/Fatturati!J81,0)</f>
        <v>0</v>
      </c>
      <c r="N80" s="2"/>
      <c r="O80" s="2"/>
      <c r="P80" s="2"/>
    </row>
    <row r="81" spans="1:16" x14ac:dyDescent="0.25">
      <c r="A81" s="18" t="str">
        <f>Fatturati!I82</f>
        <v>Vortice</v>
      </c>
      <c r="B81" s="7">
        <f>IFERROR(Fatturati!K82/Fatturati!J82,0)</f>
        <v>0</v>
      </c>
      <c r="C81" s="7">
        <f>IFERROR(Fatturati!L82/Fatturati!J82,0)</f>
        <v>0</v>
      </c>
      <c r="D81" s="7">
        <f>IFERROR(Fatturati!M82/Fatturati!J82,0)</f>
        <v>0</v>
      </c>
      <c r="E81" s="7">
        <f>IFERROR(Fatturati!N82/Fatturati!J82,0)</f>
        <v>0</v>
      </c>
      <c r="F81" s="7">
        <f>IFERROR(Fatturati!O82/Fatturati!J82,0)</f>
        <v>0</v>
      </c>
      <c r="G81" s="7">
        <f>IFERROR(Fatturati!P82/Fatturati!J82,0)</f>
        <v>0</v>
      </c>
      <c r="H81" s="7">
        <f>IFERROR(Fatturati!Q82/Fatturati!J82,0)</f>
        <v>0</v>
      </c>
      <c r="I81" s="7">
        <f>IFERROR(Fatturati!R82/Fatturati!J82,0)</f>
        <v>0</v>
      </c>
      <c r="J81" s="7">
        <f>IFERROR(Fatturati!S82/Fatturati!J82,0)</f>
        <v>0</v>
      </c>
      <c r="K81" s="7">
        <f>IFERROR(Fatturati!T82/Fatturati!J82,0)</f>
        <v>0</v>
      </c>
      <c r="L81" s="7">
        <f>IFERROR(Fatturati!U82/Fatturati!J82,0)</f>
        <v>0</v>
      </c>
      <c r="M81" s="7">
        <f>IFERROR(Fatturati!V82/Fatturati!J82,0)</f>
        <v>0</v>
      </c>
      <c r="N81" s="2"/>
      <c r="O81" s="2"/>
      <c r="P81" s="2"/>
    </row>
    <row r="82" spans="1:16" x14ac:dyDescent="0.25">
      <c r="A82" s="18" t="str">
        <f>Fatturati!I83</f>
        <v xml:space="preserve">GBD </v>
      </c>
      <c r="B82" s="7">
        <f>IFERROR(Fatturati!K83/Fatturati!J83,0)</f>
        <v>0</v>
      </c>
      <c r="C82" s="7">
        <f>IFERROR(Fatturati!L83/Fatturati!J83,0)</f>
        <v>0</v>
      </c>
      <c r="D82" s="7">
        <f>IFERROR(Fatturati!M83/Fatturati!J83,0)</f>
        <v>0</v>
      </c>
      <c r="E82" s="7">
        <f>IFERROR(Fatturati!N83/Fatturati!J83,0)</f>
        <v>0</v>
      </c>
      <c r="F82" s="7">
        <f>IFERROR(Fatturati!O83/Fatturati!J83,0)</f>
        <v>0</v>
      </c>
      <c r="G82" s="7">
        <f>IFERROR(Fatturati!P83/Fatturati!J83,0)</f>
        <v>0</v>
      </c>
      <c r="H82" s="7">
        <f>IFERROR(Fatturati!Q83/Fatturati!J83,0)</f>
        <v>0</v>
      </c>
      <c r="I82" s="7">
        <f>IFERROR(Fatturati!R83/Fatturati!J83,0)</f>
        <v>0</v>
      </c>
      <c r="J82" s="7">
        <f>IFERROR(Fatturati!S83/Fatturati!J83,0)</f>
        <v>0</v>
      </c>
      <c r="K82" s="7">
        <f>IFERROR(Fatturati!T83/Fatturati!J83,0)</f>
        <v>0</v>
      </c>
      <c r="L82" s="7">
        <f>IFERROR(Fatturati!U83/Fatturati!J83,0)</f>
        <v>0</v>
      </c>
      <c r="M82" s="7">
        <f>IFERROR(Fatturati!V83/Fatturati!J83,0)</f>
        <v>0</v>
      </c>
      <c r="N82" s="2"/>
      <c r="O82" s="2"/>
      <c r="P82" s="2"/>
    </row>
    <row r="83" spans="1:16" x14ac:dyDescent="0.25">
      <c r="A83" s="18" t="str">
        <f>Fatturati!I84</f>
        <v xml:space="preserve">Immergas </v>
      </c>
      <c r="B83" s="7">
        <f>IFERROR(Fatturati!K84/Fatturati!J84,0)</f>
        <v>0</v>
      </c>
      <c r="C83" s="7">
        <f>IFERROR(Fatturati!L84/Fatturati!J84,0)</f>
        <v>0</v>
      </c>
      <c r="D83" s="7">
        <f>IFERROR(Fatturati!M84/Fatturati!J84,0)</f>
        <v>0</v>
      </c>
      <c r="E83" s="7">
        <f>IFERROR(Fatturati!N84/Fatturati!J84,0)</f>
        <v>0</v>
      </c>
      <c r="F83" s="7">
        <f>IFERROR(Fatturati!O84/Fatturati!J84,0)</f>
        <v>0</v>
      </c>
      <c r="G83" s="7">
        <f>IFERROR(Fatturati!P84/Fatturati!J84,0)</f>
        <v>0</v>
      </c>
      <c r="H83" s="7">
        <f>IFERROR(Fatturati!Q84/Fatturati!J84,0)</f>
        <v>0</v>
      </c>
      <c r="I83" s="7">
        <f>IFERROR(Fatturati!R84/Fatturati!J84,0)</f>
        <v>0</v>
      </c>
      <c r="J83" s="7">
        <f>IFERROR(Fatturati!S84/Fatturati!J84,0)</f>
        <v>0</v>
      </c>
      <c r="K83" s="7">
        <f>IFERROR(Fatturati!T84/Fatturati!J84,0)</f>
        <v>0</v>
      </c>
      <c r="L83" s="7">
        <f>IFERROR(Fatturati!U84/Fatturati!J84,0)</f>
        <v>0</v>
      </c>
      <c r="M83" s="7">
        <f>IFERROR(Fatturati!V84/Fatturati!J84,0)</f>
        <v>0</v>
      </c>
      <c r="N83" s="2"/>
      <c r="O83" s="2"/>
      <c r="P83" s="2"/>
    </row>
    <row r="84" spans="1:16" x14ac:dyDescent="0.25">
      <c r="A84" s="18" t="str">
        <f>Fatturati!I85</f>
        <v>Arbi Arredobagno</v>
      </c>
      <c r="B84" s="7">
        <f>IFERROR(Fatturati!K85/Fatturati!J85,0)</f>
        <v>0</v>
      </c>
      <c r="C84" s="7">
        <f>IFERROR(Fatturati!L85/Fatturati!J85,0)</f>
        <v>0</v>
      </c>
      <c r="D84" s="7">
        <f>IFERROR(Fatturati!M85/Fatturati!J85,0)</f>
        <v>0</v>
      </c>
      <c r="E84" s="7">
        <f>IFERROR(Fatturati!N85/Fatturati!J85,0)</f>
        <v>0</v>
      </c>
      <c r="F84" s="7">
        <f>IFERROR(Fatturati!O85/Fatturati!J85,0)</f>
        <v>0</v>
      </c>
      <c r="G84" s="7">
        <f>IFERROR(Fatturati!P85/Fatturati!J85,0)</f>
        <v>0</v>
      </c>
      <c r="H84" s="7">
        <f>IFERROR(Fatturati!Q85/Fatturati!J85,0)</f>
        <v>0</v>
      </c>
      <c r="I84" s="7">
        <f>IFERROR(Fatturati!R85/Fatturati!J85,0)</f>
        <v>0</v>
      </c>
      <c r="J84" s="7">
        <f>IFERROR(Fatturati!S85/Fatturati!J85,0)</f>
        <v>0</v>
      </c>
      <c r="K84" s="7">
        <f>IFERROR(Fatturati!T85/Fatturati!J85,0)</f>
        <v>0</v>
      </c>
      <c r="L84" s="7">
        <f>IFERROR(Fatturati!U85/Fatturati!J85,0)</f>
        <v>0</v>
      </c>
      <c r="M84" s="7">
        <f>IFERROR(Fatturati!V85/Fatturati!J85,0)</f>
        <v>0</v>
      </c>
      <c r="N84" s="2"/>
      <c r="O84" s="2"/>
      <c r="P84" s="2"/>
    </row>
    <row r="85" spans="1:16" x14ac:dyDescent="0.25">
      <c r="A85" s="18" t="str">
        <f>Fatturati!I86</f>
        <v>Grohe</v>
      </c>
      <c r="B85" s="7">
        <f>IFERROR(Fatturati!K86/Fatturati!J86,0)</f>
        <v>0</v>
      </c>
      <c r="C85" s="7">
        <f>IFERROR(Fatturati!L86/Fatturati!J86,0)</f>
        <v>0</v>
      </c>
      <c r="D85" s="7">
        <f>IFERROR(Fatturati!M86/Fatturati!J86,0)</f>
        <v>0</v>
      </c>
      <c r="E85" s="7">
        <f>IFERROR(Fatturati!N86/Fatturati!J86,0)</f>
        <v>0</v>
      </c>
      <c r="F85" s="7">
        <f>IFERROR(Fatturati!O86/Fatturati!J86,0)</f>
        <v>0</v>
      </c>
      <c r="G85" s="7">
        <f>IFERROR(Fatturati!P86/Fatturati!J86,0)</f>
        <v>0</v>
      </c>
      <c r="H85" s="7">
        <f>IFERROR(Fatturati!Q86/Fatturati!J86,0)</f>
        <v>0</v>
      </c>
      <c r="I85" s="7">
        <f>IFERROR(Fatturati!R86/Fatturati!J86,0)</f>
        <v>0</v>
      </c>
      <c r="J85" s="7">
        <f>IFERROR(Fatturati!S86/Fatturati!J86,0)</f>
        <v>0</v>
      </c>
      <c r="K85" s="7">
        <f>IFERROR(Fatturati!T86/Fatturati!J86,0)</f>
        <v>0</v>
      </c>
      <c r="L85" s="7">
        <f>IFERROR(Fatturati!U86/Fatturati!J86,0)</f>
        <v>0</v>
      </c>
      <c r="M85" s="7">
        <f>IFERROR(Fatturati!V86/Fatturati!J86,0)</f>
        <v>0</v>
      </c>
      <c r="N85" s="2"/>
      <c r="O85" s="2"/>
      <c r="P85" s="2"/>
    </row>
    <row r="86" spans="1:16" x14ac:dyDescent="0.25">
      <c r="A86" s="18" t="str">
        <f>Fatturati!I87</f>
        <v xml:space="preserve">Effebi </v>
      </c>
      <c r="B86" s="7">
        <f>IFERROR(Fatturati!K87/Fatturati!J87,0)</f>
        <v>0</v>
      </c>
      <c r="C86" s="7">
        <f>IFERROR(Fatturati!L87/Fatturati!J87,0)</f>
        <v>0</v>
      </c>
      <c r="D86" s="7">
        <f>IFERROR(Fatturati!M87/Fatturati!J87,0)</f>
        <v>0</v>
      </c>
      <c r="E86" s="7">
        <f>IFERROR(Fatturati!N87/Fatturati!J87,0)</f>
        <v>0</v>
      </c>
      <c r="F86" s="7">
        <f>IFERROR(Fatturati!O87/Fatturati!J87,0)</f>
        <v>0</v>
      </c>
      <c r="G86" s="7">
        <f>IFERROR(Fatturati!P87/Fatturati!J87,0)</f>
        <v>0</v>
      </c>
      <c r="H86" s="7">
        <f>IFERROR(Fatturati!Q87/Fatturati!J87,0)</f>
        <v>0</v>
      </c>
      <c r="I86" s="7">
        <f>IFERROR(Fatturati!R87/Fatturati!J87,0)</f>
        <v>0</v>
      </c>
      <c r="J86" s="7">
        <f>IFERROR(Fatturati!S87/Fatturati!J87,0)</f>
        <v>0</v>
      </c>
      <c r="K86" s="7">
        <f>IFERROR(Fatturati!T87/Fatturati!J87,0)</f>
        <v>0</v>
      </c>
      <c r="L86" s="7">
        <f>IFERROR(Fatturati!U87/Fatturati!J87,0)</f>
        <v>0</v>
      </c>
      <c r="M86" s="7">
        <f>IFERROR(Fatturati!V87/Fatturati!J87,0)</f>
        <v>0</v>
      </c>
      <c r="N86" s="2"/>
      <c r="O86" s="2"/>
      <c r="P86" s="2"/>
    </row>
    <row r="87" spans="1:16" x14ac:dyDescent="0.25">
      <c r="A87" s="18" t="str">
        <f>Fatturati!I88</f>
        <v>BT-Flex</v>
      </c>
      <c r="B87" s="7">
        <f>IFERROR(Fatturati!K88/Fatturati!J88,0)</f>
        <v>0</v>
      </c>
      <c r="C87" s="7">
        <f>IFERROR(Fatturati!L88/Fatturati!J88,0)</f>
        <v>0</v>
      </c>
      <c r="D87" s="7">
        <f>IFERROR(Fatturati!M88/Fatturati!J88,0)</f>
        <v>0</v>
      </c>
      <c r="E87" s="7">
        <f>IFERROR(Fatturati!N88/Fatturati!J88,0)</f>
        <v>0</v>
      </c>
      <c r="F87" s="7">
        <f>IFERROR(Fatturati!O88/Fatturati!J88,0)</f>
        <v>0</v>
      </c>
      <c r="G87" s="7">
        <f>IFERROR(Fatturati!P88/Fatturati!J88,0)</f>
        <v>0</v>
      </c>
      <c r="H87" s="7">
        <f>IFERROR(Fatturati!Q88/Fatturati!J88,0)</f>
        <v>0</v>
      </c>
      <c r="I87" s="7">
        <f>IFERROR(Fatturati!R88/Fatturati!J88,0)</f>
        <v>0</v>
      </c>
      <c r="J87" s="7">
        <f>IFERROR(Fatturati!S88/Fatturati!J88,0)</f>
        <v>0</v>
      </c>
      <c r="K87" s="7">
        <f>IFERROR(Fatturati!T88/Fatturati!J88,0)</f>
        <v>0</v>
      </c>
      <c r="L87" s="7">
        <f>IFERROR(Fatturati!U88/Fatturati!J88,0)</f>
        <v>0</v>
      </c>
      <c r="M87" s="7">
        <f>IFERROR(Fatturati!V88/Fatturati!J88,0)</f>
        <v>0</v>
      </c>
      <c r="N87" s="2"/>
      <c r="O87" s="2"/>
      <c r="P87" s="2"/>
    </row>
    <row r="88" spans="1:16" x14ac:dyDescent="0.25">
      <c r="A88" s="18" t="str">
        <f>Fatturati!I89</f>
        <v>Eurocornici</v>
      </c>
      <c r="B88" s="7">
        <f>IFERROR(Fatturati!K89/Fatturati!J89,0)</f>
        <v>0</v>
      </c>
      <c r="C88" s="7">
        <f>IFERROR(Fatturati!L89/Fatturati!J89,0)</f>
        <v>0</v>
      </c>
      <c r="D88" s="7">
        <f>IFERROR(Fatturati!M89/Fatturati!J89,0)</f>
        <v>0</v>
      </c>
      <c r="E88" s="7">
        <f>IFERROR(Fatturati!N89/Fatturati!J89,0)</f>
        <v>0</v>
      </c>
      <c r="F88" s="7">
        <f>IFERROR(Fatturati!O89/Fatturati!J89,0)</f>
        <v>0</v>
      </c>
      <c r="G88" s="7">
        <f>IFERROR(Fatturati!P89/Fatturati!J89,0)</f>
        <v>0</v>
      </c>
      <c r="H88" s="7">
        <f>IFERROR(Fatturati!Q89/Fatturati!J89,0)</f>
        <v>0</v>
      </c>
      <c r="I88" s="7">
        <f>IFERROR(Fatturati!R89/Fatturati!J89,0)</f>
        <v>0</v>
      </c>
      <c r="J88" s="7">
        <f>IFERROR(Fatturati!S89/Fatturati!J89,0)</f>
        <v>0</v>
      </c>
      <c r="K88" s="7">
        <f>IFERROR(Fatturati!T89/Fatturati!J89,0)</f>
        <v>0</v>
      </c>
      <c r="L88" s="7">
        <f>IFERROR(Fatturati!U89/Fatturati!J89,0)</f>
        <v>0</v>
      </c>
      <c r="M88" s="7">
        <f>IFERROR(Fatturati!V89/Fatturati!J89,0)</f>
        <v>0</v>
      </c>
      <c r="N88" s="2"/>
      <c r="O88" s="2"/>
      <c r="P88" s="2"/>
    </row>
    <row r="89" spans="1:16" x14ac:dyDescent="0.25">
      <c r="A89" s="18" t="str">
        <f>Fatturati!I90</f>
        <v xml:space="preserve">Tenaris Dalmine </v>
      </c>
      <c r="B89" s="7">
        <f>IFERROR(Fatturati!K90/Fatturati!J90,0)</f>
        <v>0</v>
      </c>
      <c r="C89" s="7">
        <f>IFERROR(Fatturati!L90/Fatturati!J90,0)</f>
        <v>0</v>
      </c>
      <c r="D89" s="7">
        <f>IFERROR(Fatturati!M90/Fatturati!J90,0)</f>
        <v>0</v>
      </c>
      <c r="E89" s="7">
        <f>IFERROR(Fatturati!N90/Fatturati!J90,0)</f>
        <v>0</v>
      </c>
      <c r="F89" s="7">
        <f>IFERROR(Fatturati!O90/Fatturati!J90,0)</f>
        <v>0</v>
      </c>
      <c r="G89" s="7">
        <f>IFERROR(Fatturati!P90/Fatturati!J90,0)</f>
        <v>0</v>
      </c>
      <c r="H89" s="7">
        <f>IFERROR(Fatturati!Q90/Fatturati!J90,0)</f>
        <v>0</v>
      </c>
      <c r="I89" s="7">
        <f>IFERROR(Fatturati!R90/Fatturati!J90,0)</f>
        <v>0</v>
      </c>
      <c r="J89" s="7">
        <f>IFERROR(Fatturati!S90/Fatturati!J90,0)</f>
        <v>0</v>
      </c>
      <c r="K89" s="7">
        <f>IFERROR(Fatturati!T90/Fatturati!J90,0)</f>
        <v>0</v>
      </c>
      <c r="L89" s="7">
        <f>IFERROR(Fatturati!U90/Fatturati!J90,0)</f>
        <v>0</v>
      </c>
      <c r="M89" s="7">
        <f>IFERROR(Fatturati!V90/Fatturati!J90,0)</f>
        <v>0</v>
      </c>
      <c r="N89" s="2"/>
      <c r="O89" s="2"/>
      <c r="P89" s="2"/>
    </row>
    <row r="90" spans="1:16" x14ac:dyDescent="0.25">
      <c r="A90" s="18" t="str">
        <f>Fatturati!I91</f>
        <v>Isoclima</v>
      </c>
      <c r="B90" s="7">
        <f>IFERROR(Fatturati!K91/Fatturati!J91,0)</f>
        <v>0</v>
      </c>
      <c r="C90" s="7">
        <f>IFERROR(Fatturati!L91/Fatturati!J91,0)</f>
        <v>0</v>
      </c>
      <c r="D90" s="7">
        <f>IFERROR(Fatturati!M91/Fatturati!J91,0)</f>
        <v>0</v>
      </c>
      <c r="E90" s="7">
        <f>IFERROR(Fatturati!N91/Fatturati!J91,0)</f>
        <v>0</v>
      </c>
      <c r="F90" s="7">
        <f>IFERROR(Fatturati!O91/Fatturati!J91,0)</f>
        <v>0</v>
      </c>
      <c r="G90" s="7">
        <f>IFERROR(Fatturati!P91/Fatturati!J91,0)</f>
        <v>0</v>
      </c>
      <c r="H90" s="7">
        <f>IFERROR(Fatturati!Q91/Fatturati!J91,0)</f>
        <v>0</v>
      </c>
      <c r="I90" s="7">
        <f>IFERROR(Fatturati!R91/Fatturati!J91,0)</f>
        <v>0</v>
      </c>
      <c r="J90" s="7">
        <f>IFERROR(Fatturati!S91/Fatturati!J91,0)</f>
        <v>0</v>
      </c>
      <c r="K90" s="7">
        <f>IFERROR(Fatturati!T91/Fatturati!J91,0)</f>
        <v>0</v>
      </c>
      <c r="L90" s="7">
        <f>IFERROR(Fatturati!U91/Fatturati!J91,0)</f>
        <v>0</v>
      </c>
      <c r="M90" s="7">
        <f>IFERROR(Fatturati!V91/Fatturati!J91,0)</f>
        <v>0</v>
      </c>
      <c r="N90" s="2"/>
      <c r="O90" s="2"/>
      <c r="P90" s="2"/>
    </row>
    <row r="91" spans="1:16" x14ac:dyDescent="0.25">
      <c r="A91" s="18" t="str">
        <f>Fatturati!I92</f>
        <v>Rizzo Aquae</v>
      </c>
      <c r="B91" s="7">
        <f>IFERROR(Fatturati!K92/Fatturati!J92,0)</f>
        <v>0</v>
      </c>
      <c r="C91" s="7">
        <f>IFERROR(Fatturati!L92/Fatturati!J92,0)</f>
        <v>0</v>
      </c>
      <c r="D91" s="7">
        <f>IFERROR(Fatturati!M92/Fatturati!J92,0)</f>
        <v>0</v>
      </c>
      <c r="E91" s="7">
        <f>IFERROR(Fatturati!N92/Fatturati!J92,0)</f>
        <v>0</v>
      </c>
      <c r="F91" s="7">
        <f>IFERROR(Fatturati!O92/Fatturati!J92,0)</f>
        <v>0</v>
      </c>
      <c r="G91" s="7">
        <f>IFERROR(Fatturati!P92/Fatturati!J92,0)</f>
        <v>0</v>
      </c>
      <c r="H91" s="7">
        <f>IFERROR(Fatturati!Q92/Fatturati!J92,0)</f>
        <v>0</v>
      </c>
      <c r="I91" s="7">
        <f>IFERROR(Fatturati!R92/Fatturati!J92,0)</f>
        <v>0</v>
      </c>
      <c r="J91" s="7">
        <f>IFERROR(Fatturati!S92/Fatturati!J92,0)</f>
        <v>0</v>
      </c>
      <c r="K91" s="7">
        <f>IFERROR(Fatturati!T92/Fatturati!J92,0)</f>
        <v>0</v>
      </c>
      <c r="L91" s="7">
        <f>IFERROR(Fatturati!U92/Fatturati!J92,0)</f>
        <v>0</v>
      </c>
      <c r="M91" s="7">
        <f>IFERROR(Fatturati!V92/Fatturati!J92,0)</f>
        <v>0</v>
      </c>
      <c r="N91" s="2"/>
      <c r="O91" s="2"/>
      <c r="P91" s="2"/>
    </row>
    <row r="92" spans="1:16" x14ac:dyDescent="0.25">
      <c r="A92" s="18" t="str">
        <f>Fatturati!I93</f>
        <v>Camon</v>
      </c>
      <c r="B92" s="7">
        <f>IFERROR(Fatturati!K93/Fatturati!J93,0)</f>
        <v>0</v>
      </c>
      <c r="C92" s="7">
        <f>IFERROR(Fatturati!L93/Fatturati!J93,0)</f>
        <v>0</v>
      </c>
      <c r="D92" s="7">
        <f>IFERROR(Fatturati!M93/Fatturati!J93,0)</f>
        <v>0</v>
      </c>
      <c r="E92" s="7">
        <f>IFERROR(Fatturati!N93/Fatturati!J93,0)</f>
        <v>0</v>
      </c>
      <c r="F92" s="7">
        <f>IFERROR(Fatturati!O93/Fatturati!J93,0)</f>
        <v>0</v>
      </c>
      <c r="G92" s="7">
        <f>IFERROR(Fatturati!P93/Fatturati!J93,0)</f>
        <v>0</v>
      </c>
      <c r="H92" s="7">
        <f>IFERROR(Fatturati!Q93/Fatturati!J93,0)</f>
        <v>0</v>
      </c>
      <c r="I92" s="7">
        <f>IFERROR(Fatturati!R93/Fatturati!J93,0)</f>
        <v>0</v>
      </c>
      <c r="J92" s="7">
        <f>IFERROR(Fatturati!S93/Fatturati!J93,0)</f>
        <v>0</v>
      </c>
      <c r="K92" s="7">
        <f>IFERROR(Fatturati!T93/Fatturati!J93,0)</f>
        <v>0</v>
      </c>
      <c r="L92" s="7">
        <f>IFERROR(Fatturati!U93/Fatturati!J93,0)</f>
        <v>0</v>
      </c>
      <c r="M92" s="7">
        <f>IFERROR(Fatturati!V93/Fatturati!J93,0)</f>
        <v>0</v>
      </c>
      <c r="N92" s="2"/>
      <c r="O92" s="2"/>
      <c r="P92" s="2"/>
    </row>
    <row r="93" spans="1:16" x14ac:dyDescent="0.25">
      <c r="A93" s="18" t="str">
        <f>Fatturati!I94</f>
        <v>Cuprumfoma</v>
      </c>
      <c r="B93" s="7">
        <f>IFERROR(Fatturati!K94/Fatturati!J94,0)</f>
        <v>0</v>
      </c>
      <c r="C93" s="7">
        <f>IFERROR(Fatturati!L94/Fatturati!J94,0)</f>
        <v>0</v>
      </c>
      <c r="D93" s="7">
        <f>IFERROR(Fatturati!M94/Fatturati!J94,0)</f>
        <v>0</v>
      </c>
      <c r="E93" s="7">
        <f>IFERROR(Fatturati!N94/Fatturati!J94,0)</f>
        <v>0</v>
      </c>
      <c r="F93" s="7">
        <f>IFERROR(Fatturati!O94/Fatturati!J94,0)</f>
        <v>0</v>
      </c>
      <c r="G93" s="7">
        <f>IFERROR(Fatturati!P94/Fatturati!J94,0)</f>
        <v>0</v>
      </c>
      <c r="H93" s="7">
        <f>IFERROR(Fatturati!Q94/Fatturati!J94,0)</f>
        <v>0</v>
      </c>
      <c r="I93" s="7">
        <f>IFERROR(Fatturati!R94/Fatturati!J94,0)</f>
        <v>0</v>
      </c>
      <c r="J93" s="7">
        <f>IFERROR(Fatturati!S94/Fatturati!J94,0)</f>
        <v>0</v>
      </c>
      <c r="K93" s="7">
        <f>IFERROR(Fatturati!T94/Fatturati!J94,0)</f>
        <v>0</v>
      </c>
      <c r="L93" s="7">
        <f>IFERROR(Fatturati!U94/Fatturati!J94,0)</f>
        <v>0</v>
      </c>
      <c r="M93" s="7">
        <f>IFERROR(Fatturati!V94/Fatturati!J94,0)</f>
        <v>0</v>
      </c>
      <c r="N93" s="2"/>
      <c r="O93" s="2"/>
      <c r="P93" s="2"/>
    </row>
    <row r="94" spans="1:16" x14ac:dyDescent="0.25">
      <c r="A94" s="18" t="str">
        <f>Fatturati!I95</f>
        <v>Fimi</v>
      </c>
      <c r="B94" s="7">
        <f>IFERROR(Fatturati!K95/Fatturati!J95,0)</f>
        <v>0</v>
      </c>
      <c r="C94" s="7">
        <f>IFERROR(Fatturati!L95/Fatturati!J95,0)</f>
        <v>0</v>
      </c>
      <c r="D94" s="7">
        <f>IFERROR(Fatturati!M95/Fatturati!J95,0)</f>
        <v>0</v>
      </c>
      <c r="E94" s="7">
        <f>IFERROR(Fatturati!N95/Fatturati!J95,0)</f>
        <v>0</v>
      </c>
      <c r="F94" s="7">
        <f>IFERROR(Fatturati!O95/Fatturati!J95,0)</f>
        <v>0</v>
      </c>
      <c r="G94" s="7">
        <f>IFERROR(Fatturati!P95/Fatturati!J95,0)</f>
        <v>0</v>
      </c>
      <c r="H94" s="7">
        <f>IFERROR(Fatturati!Q95/Fatturati!J95,0)</f>
        <v>0</v>
      </c>
      <c r="I94" s="7">
        <f>IFERROR(Fatturati!R95/Fatturati!J95,0)</f>
        <v>0</v>
      </c>
      <c r="J94" s="7">
        <f>IFERROR(Fatturati!S95/Fatturati!J95,0)</f>
        <v>0</v>
      </c>
      <c r="K94" s="7">
        <f>IFERROR(Fatturati!T95/Fatturati!J95,0)</f>
        <v>0</v>
      </c>
      <c r="L94" s="7">
        <f>IFERROR(Fatturati!U95/Fatturati!J95,0)</f>
        <v>0</v>
      </c>
      <c r="M94" s="7">
        <f>IFERROR(Fatturati!V95/Fatturati!J95,0)</f>
        <v>0</v>
      </c>
      <c r="N94" s="2"/>
      <c r="O94" s="2"/>
      <c r="P94" s="2"/>
    </row>
    <row r="95" spans="1:16" x14ac:dyDescent="0.25">
      <c r="A95" s="18" t="str">
        <f>Fatturati!I96</f>
        <v>Bmeters</v>
      </c>
      <c r="B95" s="7">
        <f>IFERROR(Fatturati!K96/Fatturati!J96,0)</f>
        <v>0</v>
      </c>
      <c r="C95" s="7">
        <f>IFERROR(Fatturati!L96/Fatturati!J96,0)</f>
        <v>0</v>
      </c>
      <c r="D95" s="7">
        <f>IFERROR(Fatturati!M96/Fatturati!J96,0)</f>
        <v>0</v>
      </c>
      <c r="E95" s="7">
        <f>IFERROR(Fatturati!N96/Fatturati!J96,0)</f>
        <v>0</v>
      </c>
      <c r="F95" s="7">
        <f>IFERROR(Fatturati!O96/Fatturati!J96,0)</f>
        <v>0</v>
      </c>
      <c r="G95" s="7">
        <f>IFERROR(Fatturati!P96/Fatturati!J96,0)</f>
        <v>0</v>
      </c>
      <c r="H95" s="7">
        <f>IFERROR(Fatturati!Q96/Fatturati!J96,0)</f>
        <v>0</v>
      </c>
      <c r="I95" s="7">
        <f>IFERROR(Fatturati!R96/Fatturati!J96,0)</f>
        <v>0</v>
      </c>
      <c r="J95" s="7">
        <f>IFERROR(Fatturati!S96/Fatturati!J96,0)</f>
        <v>0</v>
      </c>
      <c r="K95" s="7">
        <f>IFERROR(Fatturati!T96/Fatturati!J96,0)</f>
        <v>0</v>
      </c>
      <c r="L95" s="7">
        <f>IFERROR(Fatturati!U96/Fatturati!J96,0)</f>
        <v>0</v>
      </c>
      <c r="M95" s="7">
        <f>IFERROR(Fatturati!V96/Fatturati!J96,0)</f>
        <v>0</v>
      </c>
      <c r="N95" s="2"/>
      <c r="O95" s="2"/>
      <c r="P95" s="2"/>
    </row>
    <row r="96" spans="1:16" x14ac:dyDescent="0.25">
      <c r="A96" s="18" t="str">
        <f>Fatturati!I97</f>
        <v>Planus</v>
      </c>
      <c r="B96" s="7">
        <f>IFERROR(Fatturati!K97/Fatturati!J97,0)</f>
        <v>0</v>
      </c>
      <c r="C96" s="7">
        <f>IFERROR(Fatturati!L97/Fatturati!J97,0)</f>
        <v>0</v>
      </c>
      <c r="D96" s="7">
        <f>IFERROR(Fatturati!M97/Fatturati!J97,0)</f>
        <v>0</v>
      </c>
      <c r="E96" s="7">
        <f>IFERROR(Fatturati!N97/Fatturati!J97,0)</f>
        <v>0</v>
      </c>
      <c r="F96" s="7">
        <f>IFERROR(Fatturati!O97/Fatturati!J97,0)</f>
        <v>0</v>
      </c>
      <c r="G96" s="7">
        <f>IFERROR(Fatturati!P97/Fatturati!J97,0)</f>
        <v>0</v>
      </c>
      <c r="H96" s="7">
        <f>IFERROR(Fatturati!Q97/Fatturati!J97,0)</f>
        <v>0</v>
      </c>
      <c r="I96" s="7">
        <f>IFERROR(Fatturati!R97/Fatturati!J97,0)</f>
        <v>0</v>
      </c>
      <c r="J96" s="7">
        <f>IFERROR(Fatturati!S97/Fatturati!J97,0)</f>
        <v>0</v>
      </c>
      <c r="K96" s="7">
        <f>IFERROR(Fatturati!T97/Fatturati!J97,0)</f>
        <v>0</v>
      </c>
      <c r="L96" s="7">
        <f>IFERROR(Fatturati!U97/Fatturati!J97,0)</f>
        <v>0</v>
      </c>
      <c r="M96" s="7">
        <f>IFERROR(Fatturati!V97/Fatturati!J97,0)</f>
        <v>0</v>
      </c>
      <c r="N96" s="2"/>
      <c r="O96" s="2"/>
      <c r="P96" s="2"/>
    </row>
    <row r="97" spans="1:18" x14ac:dyDescent="0.25">
      <c r="A97" s="18" t="str">
        <f>Fatturati!I98</f>
        <v xml:space="preserve">Wavin </v>
      </c>
      <c r="B97" s="7">
        <f>IFERROR(Fatturati!K98/Fatturati!J98,0)</f>
        <v>0</v>
      </c>
      <c r="C97" s="7">
        <f>IFERROR(Fatturati!L98/Fatturati!J98,0)</f>
        <v>0</v>
      </c>
      <c r="D97" s="7">
        <f>IFERROR(Fatturati!M98/Fatturati!J98,0)</f>
        <v>0</v>
      </c>
      <c r="E97" s="7">
        <f>IFERROR(Fatturati!N98/Fatturati!J98,0)</f>
        <v>0</v>
      </c>
      <c r="F97" s="7">
        <f>IFERROR(Fatturati!O98/Fatturati!J98,0)</f>
        <v>0</v>
      </c>
      <c r="G97" s="7">
        <f>IFERROR(Fatturati!P98/Fatturati!J98,0)</f>
        <v>0</v>
      </c>
      <c r="H97" s="7">
        <f>IFERROR(Fatturati!Q98/Fatturati!J98,0)</f>
        <v>0</v>
      </c>
      <c r="I97" s="7">
        <f>IFERROR(Fatturati!R98/Fatturati!J98,0)</f>
        <v>0</v>
      </c>
      <c r="J97" s="7">
        <f>IFERROR(Fatturati!S98/Fatturati!J98,0)</f>
        <v>0</v>
      </c>
      <c r="K97" s="7">
        <f>IFERROR(Fatturati!T98/Fatturati!J98,0)</f>
        <v>0</v>
      </c>
      <c r="L97" s="7">
        <f>IFERROR(Fatturati!U98/Fatturati!J98,0)</f>
        <v>0</v>
      </c>
      <c r="M97" s="7">
        <f>IFERROR(Fatturati!V98/Fatturati!J98,0)</f>
        <v>0</v>
      </c>
      <c r="N97" s="2"/>
      <c r="O97" s="2"/>
      <c r="P97" s="2"/>
    </row>
    <row r="98" spans="1:18" x14ac:dyDescent="0.25">
      <c r="A98" s="18" t="str">
        <f>Fatturati!I99</f>
        <v>Polieco</v>
      </c>
      <c r="B98" s="7">
        <f>IFERROR(Fatturati!K99/Fatturati!J99,0)</f>
        <v>0</v>
      </c>
      <c r="C98" s="7">
        <f>IFERROR(Fatturati!L99/Fatturati!J99,0)</f>
        <v>0</v>
      </c>
      <c r="D98" s="7">
        <f>IFERROR(Fatturati!M99/Fatturati!J99,0)</f>
        <v>0</v>
      </c>
      <c r="E98" s="7">
        <f>IFERROR(Fatturati!N99/Fatturati!J99,0)</f>
        <v>0</v>
      </c>
      <c r="F98" s="7">
        <f>IFERROR(Fatturati!O99/Fatturati!J99,0)</f>
        <v>0</v>
      </c>
      <c r="G98" s="7">
        <f>IFERROR(Fatturati!P99/Fatturati!J99,0)</f>
        <v>0</v>
      </c>
      <c r="H98" s="7">
        <f>IFERROR(Fatturati!Q99/Fatturati!J99,0)</f>
        <v>0</v>
      </c>
      <c r="I98" s="7">
        <f>IFERROR(Fatturati!R99/Fatturati!J99,0)</f>
        <v>0</v>
      </c>
      <c r="J98" s="7">
        <f>IFERROR(Fatturati!S99/Fatturati!J99,0)</f>
        <v>0</v>
      </c>
      <c r="K98" s="7">
        <f>IFERROR(Fatturati!T99/Fatturati!J99,0)</f>
        <v>0</v>
      </c>
      <c r="L98" s="7">
        <f>IFERROR(Fatturati!U99/Fatturati!J99,0)</f>
        <v>0</v>
      </c>
      <c r="M98" s="7">
        <f>IFERROR(Fatturati!V99/Fatturati!J99,0)</f>
        <v>0</v>
      </c>
      <c r="N98" s="2"/>
      <c r="O98" s="2"/>
      <c r="P98" s="2"/>
    </row>
    <row r="99" spans="1:18" x14ac:dyDescent="0.25">
      <c r="A99" s="18" t="str">
        <f>Fatturati!I100</f>
        <v>Xylem</v>
      </c>
      <c r="B99" s="7">
        <f>IFERROR(Fatturati!K100/Fatturati!J100,0)</f>
        <v>0</v>
      </c>
      <c r="C99" s="7">
        <f>IFERROR(Fatturati!L100/Fatturati!J100,0)</f>
        <v>0</v>
      </c>
      <c r="D99" s="7">
        <f>IFERROR(Fatturati!M100/Fatturati!J100,0)</f>
        <v>0</v>
      </c>
      <c r="E99" s="7">
        <f>IFERROR(Fatturati!N100/Fatturati!J100,0)</f>
        <v>0</v>
      </c>
      <c r="F99" s="7">
        <f>IFERROR(Fatturati!O100/Fatturati!J100,0)</f>
        <v>0</v>
      </c>
      <c r="G99" s="7">
        <f>IFERROR(Fatturati!P100/Fatturati!J100,0)</f>
        <v>0</v>
      </c>
      <c r="H99" s="7">
        <f>IFERROR(Fatturati!Q100/Fatturati!J100,0)</f>
        <v>0</v>
      </c>
      <c r="I99" s="7">
        <f>IFERROR(Fatturati!R100/Fatturati!J100,0)</f>
        <v>0</v>
      </c>
      <c r="J99" s="7">
        <f>IFERROR(Fatturati!S100/Fatturati!J100,0)</f>
        <v>0</v>
      </c>
      <c r="K99" s="7">
        <f>IFERROR(Fatturati!T100/Fatturati!J100,0)</f>
        <v>0</v>
      </c>
      <c r="L99" s="7">
        <f>IFERROR(Fatturati!U100/Fatturati!J100,0)</f>
        <v>0</v>
      </c>
      <c r="M99" s="7">
        <f>IFERROR(Fatturati!V100/Fatturati!J100,0)</f>
        <v>0</v>
      </c>
      <c r="N99" s="2"/>
      <c r="O99" s="2"/>
      <c r="P99" s="2"/>
    </row>
    <row r="100" spans="1:18" x14ac:dyDescent="0.25">
      <c r="A100" s="18" t="str">
        <f>Fatturati!I101</f>
        <v xml:space="preserve">First Corporation </v>
      </c>
      <c r="B100" s="7">
        <f>IFERROR(Fatturati!K101/Fatturati!J101,0)</f>
        <v>0</v>
      </c>
      <c r="C100" s="7">
        <f>IFERROR(Fatturati!L101/Fatturati!J101,0)</f>
        <v>0</v>
      </c>
      <c r="D100" s="7">
        <f>IFERROR(Fatturati!M101/Fatturati!J101,0)</f>
        <v>0</v>
      </c>
      <c r="E100" s="7">
        <f>IFERROR(Fatturati!N101/Fatturati!J101,0)</f>
        <v>0</v>
      </c>
      <c r="F100" s="7">
        <f>IFERROR(Fatturati!O101/Fatturati!J101,0)</f>
        <v>0</v>
      </c>
      <c r="G100" s="7">
        <f>IFERROR(Fatturati!P101/Fatturati!J101,0)</f>
        <v>0</v>
      </c>
      <c r="H100" s="7">
        <f>IFERROR(Fatturati!Q101/Fatturati!J101,0)</f>
        <v>0</v>
      </c>
      <c r="I100" s="7">
        <f>IFERROR(Fatturati!R101/Fatturati!J101,0)</f>
        <v>0</v>
      </c>
      <c r="J100" s="7">
        <f>IFERROR(Fatturati!S101/Fatturati!J101,0)</f>
        <v>0</v>
      </c>
      <c r="K100" s="7">
        <f>IFERROR(Fatturati!T101/Fatturati!J101,0)</f>
        <v>0</v>
      </c>
      <c r="L100" s="7">
        <f>IFERROR(Fatturati!U101/Fatturati!J101,0)</f>
        <v>0</v>
      </c>
      <c r="M100" s="7">
        <f>IFERROR(Fatturati!V101/Fatturati!J101,0)</f>
        <v>0</v>
      </c>
      <c r="N100" s="2"/>
      <c r="O100" s="2"/>
      <c r="P100" s="2"/>
    </row>
    <row r="101" spans="1:18" x14ac:dyDescent="0.25">
      <c r="A101" s="18" t="str">
        <f>Fatturati!I102</f>
        <v>Fluidmaster</v>
      </c>
      <c r="B101" s="7">
        <f>IFERROR(Fatturati!K102/Fatturati!J102,0)</f>
        <v>0</v>
      </c>
      <c r="C101" s="7">
        <f>IFERROR(Fatturati!L102/Fatturati!J102,0)</f>
        <v>0</v>
      </c>
      <c r="D101" s="7">
        <f>IFERROR(Fatturati!M102/Fatturati!J102,0)</f>
        <v>0</v>
      </c>
      <c r="E101" s="7">
        <f>IFERROR(Fatturati!N102/Fatturati!J102,0)</f>
        <v>0</v>
      </c>
      <c r="F101" s="7">
        <f>IFERROR(Fatturati!O102/Fatturati!J102,0)</f>
        <v>0</v>
      </c>
      <c r="G101" s="7">
        <f>IFERROR(Fatturati!P102/Fatturati!J102,0)</f>
        <v>0</v>
      </c>
      <c r="H101" s="7">
        <f>IFERROR(Fatturati!Q102/Fatturati!J102,0)</f>
        <v>0</v>
      </c>
      <c r="I101" s="7">
        <f>IFERROR(Fatturati!R102/Fatturati!J102,0)</f>
        <v>0</v>
      </c>
      <c r="J101" s="7">
        <f>IFERROR(Fatturati!S102/Fatturati!J102,0)</f>
        <v>0</v>
      </c>
      <c r="K101" s="7">
        <f>IFERROR(Fatturati!T102/Fatturati!J102,0)</f>
        <v>0</v>
      </c>
      <c r="L101" s="7">
        <f>IFERROR(Fatturati!U102/Fatturati!J102,0)</f>
        <v>0</v>
      </c>
      <c r="M101" s="7">
        <f>IFERROR(Fatturati!V102/Fatturati!J102,0)</f>
        <v>0</v>
      </c>
      <c r="N101" s="2"/>
      <c r="O101" s="2"/>
      <c r="P101" s="2"/>
    </row>
    <row r="102" spans="1:18" x14ac:dyDescent="0.25">
      <c r="A102" s="18" t="str">
        <f>Fatturati!I103</f>
        <v xml:space="preserve">Haier </v>
      </c>
      <c r="B102" s="7">
        <f>IFERROR(Fatturati!K103/Fatturati!J103,0)</f>
        <v>0</v>
      </c>
      <c r="C102" s="7">
        <f>IFERROR(Fatturati!L103/Fatturati!J103,0)</f>
        <v>0</v>
      </c>
      <c r="D102" s="7">
        <f>IFERROR(Fatturati!M103/Fatturati!J103,0)</f>
        <v>0</v>
      </c>
      <c r="E102" s="7">
        <f>IFERROR(Fatturati!N103/Fatturati!J103,0)</f>
        <v>0</v>
      </c>
      <c r="F102" s="7">
        <f>IFERROR(Fatturati!O103/Fatturati!J103,0)</f>
        <v>0</v>
      </c>
      <c r="G102" s="7">
        <f>IFERROR(Fatturati!P103/Fatturati!J103,0)</f>
        <v>0</v>
      </c>
      <c r="H102" s="7">
        <f>IFERROR(Fatturati!Q103/Fatturati!J103,0)</f>
        <v>0</v>
      </c>
      <c r="I102" s="7">
        <f>IFERROR(Fatturati!R103/Fatturati!J103,0)</f>
        <v>0</v>
      </c>
      <c r="J102" s="7">
        <f>IFERROR(Fatturati!S103/Fatturati!J103,0)</f>
        <v>0</v>
      </c>
      <c r="K102" s="7">
        <f>IFERROR(Fatturati!T103/Fatturati!J103,0)</f>
        <v>0</v>
      </c>
      <c r="L102" s="7">
        <f>IFERROR(Fatturati!U103/Fatturati!J103,0)</f>
        <v>0</v>
      </c>
      <c r="M102" s="7">
        <f>IFERROR(Fatturati!V103/Fatturati!J103,0)</f>
        <v>0</v>
      </c>
      <c r="N102" s="2"/>
      <c r="O102" s="2"/>
      <c r="P102" s="2"/>
    </row>
    <row r="103" spans="1:18" x14ac:dyDescent="0.25">
      <c r="A103" s="18" t="str">
        <f>Fatturati!I104</f>
        <v xml:space="preserve">Carlo Nobili </v>
      </c>
      <c r="B103" s="7">
        <f>IFERROR(Fatturati!K104/Fatturati!J104,0)</f>
        <v>0</v>
      </c>
      <c r="C103" s="7">
        <f>IFERROR(Fatturati!L104/Fatturati!J104,0)</f>
        <v>0</v>
      </c>
      <c r="D103" s="7">
        <f>IFERROR(Fatturati!M104/Fatturati!J104,0)</f>
        <v>0</v>
      </c>
      <c r="E103" s="7">
        <f>IFERROR(Fatturati!N104/Fatturati!J104,0)</f>
        <v>0</v>
      </c>
      <c r="F103" s="7">
        <f>IFERROR(Fatturati!O104/Fatturati!J104,0)</f>
        <v>1</v>
      </c>
      <c r="G103" s="7">
        <f>IFERROR(Fatturati!P104/Fatturati!J104,0)</f>
        <v>0</v>
      </c>
      <c r="H103" s="7">
        <f>IFERROR(Fatturati!Q104/Fatturati!J104,0)</f>
        <v>0</v>
      </c>
      <c r="I103" s="7">
        <f>IFERROR(Fatturati!R104/Fatturati!J104,0)</f>
        <v>0</v>
      </c>
      <c r="J103" s="7">
        <f>IFERROR(Fatturati!S104/Fatturati!J104,0)</f>
        <v>0</v>
      </c>
      <c r="K103" s="7">
        <f>IFERROR(Fatturati!T104/Fatturati!J104,0)</f>
        <v>0</v>
      </c>
      <c r="L103" s="7">
        <f>IFERROR(Fatturati!U104/Fatturati!J104,0)</f>
        <v>0</v>
      </c>
      <c r="M103" s="7">
        <f>IFERROR(Fatturati!V104/Fatturati!J104,0)</f>
        <v>0</v>
      </c>
      <c r="N103" s="2"/>
      <c r="O103" s="2"/>
      <c r="P103" s="2"/>
    </row>
    <row r="104" spans="1:18" x14ac:dyDescent="0.25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">
    <mergeCell ref="A4:M4"/>
    <mergeCell ref="S4:A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B3F-0BCC-4C49-900E-90B6C299B6CE}">
  <dimension ref="A1:U116"/>
  <sheetViews>
    <sheetView workbookViewId="0">
      <selection activeCell="B3" sqref="B3"/>
    </sheetView>
  </sheetViews>
  <sheetFormatPr defaultRowHeight="15" x14ac:dyDescent="0.25"/>
  <cols>
    <col min="1" max="1" width="9.140625" style="1"/>
    <col min="2" max="2" width="16.140625" customWidth="1"/>
    <col min="3" max="3" width="19.140625" customWidth="1"/>
    <col min="4" max="5" width="9.140625" style="1"/>
    <col min="6" max="6" width="31" style="1" bestFit="1" customWidth="1"/>
    <col min="7" max="18" width="13.140625" style="1" bestFit="1" customWidth="1"/>
    <col min="19" max="21" width="9.140625" style="1"/>
  </cols>
  <sheetData>
    <row r="1" spans="1:18" ht="35.25" customHeight="1" x14ac:dyDescent="0.25">
      <c r="A1" s="31" t="s">
        <v>122</v>
      </c>
      <c r="B1" s="31"/>
      <c r="C1" s="31"/>
      <c r="D1" s="31"/>
      <c r="F1" s="31" t="s">
        <v>124</v>
      </c>
      <c r="G1" s="31"/>
      <c r="H1" s="31"/>
      <c r="I1" s="31"/>
      <c r="J1" s="31"/>
      <c r="K1" s="31"/>
      <c r="L1" s="31"/>
      <c r="M1" s="31"/>
      <c r="N1" s="31"/>
    </row>
    <row r="2" spans="1:18" x14ac:dyDescent="0.25">
      <c r="B2" s="24" t="s">
        <v>121</v>
      </c>
      <c r="C2" s="25" t="s">
        <v>123</v>
      </c>
      <c r="F2" s="22" t="s">
        <v>121</v>
      </c>
      <c r="G2" s="21" t="s">
        <v>125</v>
      </c>
      <c r="H2" s="21" t="s">
        <v>126</v>
      </c>
      <c r="I2" s="21" t="s">
        <v>127</v>
      </c>
      <c r="J2" s="21" t="s">
        <v>128</v>
      </c>
      <c r="K2" s="21" t="s">
        <v>129</v>
      </c>
      <c r="L2" s="21" t="s">
        <v>130</v>
      </c>
      <c r="M2" s="21" t="s">
        <v>131</v>
      </c>
      <c r="N2" s="21" t="s">
        <v>132</v>
      </c>
      <c r="O2" s="21" t="s">
        <v>133</v>
      </c>
      <c r="P2" s="21" t="s">
        <v>134</v>
      </c>
      <c r="Q2" s="21" t="s">
        <v>135</v>
      </c>
      <c r="R2" s="21" t="s">
        <v>136</v>
      </c>
    </row>
    <row r="3" spans="1:18" x14ac:dyDescent="0.25">
      <c r="B3" s="26" t="s">
        <v>71</v>
      </c>
      <c r="C3" s="27">
        <v>1500000</v>
      </c>
      <c r="F3" s="23" t="str">
        <f t="shared" ref="F3:F56" si="0">IF(B3=0,"",B3)</f>
        <v>Bosch</v>
      </c>
      <c r="G3" s="2">
        <f>IFERROR(VLOOKUP($F$3,Stagionalità!$A$6:$M$103,2,FALSE)*C3,"")</f>
        <v>132033.34512292387</v>
      </c>
      <c r="H3" s="2">
        <f>IFERROR(VLOOKUP(F3,Stagionalità!$A$6:$M$103,3,FALSE)*C3,"")</f>
        <v>114924.86539560491</v>
      </c>
      <c r="I3" s="2">
        <f>IFERROR(VLOOKUP(F3,Stagionalità!$A$6:$M$103,4,FALSE)*C3,"")</f>
        <v>108394.15759818716</v>
      </c>
      <c r="J3" s="2">
        <f>IFERROR(VLOOKUP(F3,Stagionalità!$A$6:$M$103,5,FALSE)*C3,"")</f>
        <v>179443.29392244969</v>
      </c>
      <c r="K3" s="2">
        <f>IFERROR(VLOOKUP(F3,Stagionalità!$A$6:$M$103,6,FALSE)*C3,"")</f>
        <v>102339.39637176022</v>
      </c>
      <c r="L3" s="2">
        <f>IFERROR(VLOOKUP(F3,Stagionalità!$A$6:$M$103,7,FALSE)*C3,"")</f>
        <v>155850.77130454389</v>
      </c>
      <c r="M3" s="2">
        <f>IFERROR(VLOOKUP(F3,Stagionalità!$A$6:$M$103,8,FALSE)*C3,"")</f>
        <v>140993.73767802646</v>
      </c>
      <c r="N3" s="2">
        <f>IFERROR(VLOOKUP(F3,Stagionalità!$A$6:$M$103,9,FALSE)*C3,"")</f>
        <v>32796.18417411574</v>
      </c>
      <c r="O3" s="2">
        <f>IFERROR(VLOOKUP(F3,Stagionalità!$A$6:$M$103,10,FALSE)*C3,"")</f>
        <v>180415.34730593397</v>
      </c>
      <c r="P3" s="2">
        <f>IFERROR(VLOOKUP(F3,Stagionalità!$A$6:$M$103,11,FALSE)*C3,"")</f>
        <v>352808.90112645412</v>
      </c>
      <c r="Q3" s="2">
        <f>IFERROR(VLOOKUP(F3,Stagionalità!$A$6:$M$103,12,FALSE)*C3,"")</f>
        <v>0</v>
      </c>
      <c r="R3" s="2">
        <f>IFERROR(VLOOKUP(F3,Stagionalità!$A$6:$M$103,13,FALSE)*C3,"")</f>
        <v>0</v>
      </c>
    </row>
    <row r="4" spans="1:18" x14ac:dyDescent="0.25">
      <c r="B4" s="28" t="s">
        <v>53</v>
      </c>
      <c r="C4" s="29">
        <v>400000</v>
      </c>
      <c r="F4" s="23" t="str">
        <f t="shared" si="0"/>
        <v xml:space="preserve">Ariston </v>
      </c>
      <c r="G4" s="2">
        <f>IFERROR(VLOOKUP(F4,Stagionalità!$A$6:$M$103,2,FALSE)*C4,"")</f>
        <v>30854.96556028417</v>
      </c>
      <c r="H4" s="2">
        <f>IFERROR(VLOOKUP(F4,Stagionalità!$A$6:$M$103,3,FALSE)*C4,"")</f>
        <v>51502.184662726293</v>
      </c>
      <c r="I4" s="2">
        <f>IFERROR(VLOOKUP(F4,Stagionalità!$A$6:$M$103,4,FALSE)*C4,"")</f>
        <v>19601.573274567763</v>
      </c>
      <c r="J4" s="2">
        <f>IFERROR(VLOOKUP(F4,Stagionalità!$A$6:$M$103,5,FALSE)*C4,"")</f>
        <v>53673.481615899764</v>
      </c>
      <c r="K4" s="2">
        <f>IFERROR(VLOOKUP(F4,Stagionalità!$A$6:$M$103,6,FALSE)*C4,"")</f>
        <v>29697.780505363266</v>
      </c>
      <c r="L4" s="2">
        <f>IFERROR(VLOOKUP(F4,Stagionalità!$A$6:$M$103,7,FALSE)*C4,"")</f>
        <v>13133.34464676171</v>
      </c>
      <c r="M4" s="2">
        <f>IFERROR(VLOOKUP(F4,Stagionalità!$A$6:$M$103,8,FALSE)*C4,"")</f>
        <v>54685.094209249983</v>
      </c>
      <c r="N4" s="2">
        <f>IFERROR(VLOOKUP(F4,Stagionalità!$A$6:$M$103,9,FALSE)*C4,"")</f>
        <v>5966.8666873691591</v>
      </c>
      <c r="O4" s="2">
        <f>IFERROR(VLOOKUP(F4,Stagionalità!$A$6:$M$103,10,FALSE)*C4,"")</f>
        <v>85779.194364211959</v>
      </c>
      <c r="P4" s="2">
        <f>IFERROR(VLOOKUP(F4,Stagionalità!$A$6:$M$103,11,FALSE)*C4,"")</f>
        <v>55105.514473565934</v>
      </c>
      <c r="Q4" s="2">
        <f>IFERROR(VLOOKUP(F4,Stagionalità!$A$6:$M$103,12,FALSE)*C4,"")</f>
        <v>0</v>
      </c>
      <c r="R4" s="2">
        <f>IFERROR(VLOOKUP(F4,Stagionalità!$A$6:$M$103,13,FALSE)*C4,"")</f>
        <v>0</v>
      </c>
    </row>
    <row r="5" spans="1:18" x14ac:dyDescent="0.25">
      <c r="B5" s="26" t="s">
        <v>70</v>
      </c>
      <c r="C5" s="27">
        <v>330000</v>
      </c>
      <c r="F5" s="23" t="str">
        <f t="shared" si="0"/>
        <v>Panasonic</v>
      </c>
      <c r="G5" s="2">
        <f>IFERROR(VLOOKUP(F5,Stagionalità!$A$6:$M$103,2,FALSE)*C5,"")</f>
        <v>19133.725107608596</v>
      </c>
      <c r="H5" s="2">
        <f>IFERROR(VLOOKUP(F5,Stagionalità!$A$6:$M$103,3,FALSE)*C5,"")</f>
        <v>32163.05052350691</v>
      </c>
      <c r="I5" s="2">
        <f>IFERROR(VLOOKUP(F5,Stagionalità!$A$6:$M$103,4,FALSE)*C5,"")</f>
        <v>17566.431956249118</v>
      </c>
      <c r="J5" s="2">
        <f>IFERROR(VLOOKUP(F5,Stagionalità!$A$6:$M$103,5,FALSE)*C5,"")</f>
        <v>39758.65106749213</v>
      </c>
      <c r="K5" s="2">
        <f>IFERROR(VLOOKUP(F5,Stagionalità!$A$6:$M$103,6,FALSE)*C5,"")</f>
        <v>50534.069694435289</v>
      </c>
      <c r="L5" s="2">
        <f>IFERROR(VLOOKUP(F5,Stagionalità!$A$6:$M$103,7,FALSE)*C5,"")</f>
        <v>66802.2777613496</v>
      </c>
      <c r="M5" s="2">
        <f>IFERROR(VLOOKUP(F5,Stagionalità!$A$6:$M$103,8,FALSE)*C5,"")</f>
        <v>47000.055660399761</v>
      </c>
      <c r="N5" s="2">
        <f>IFERROR(VLOOKUP(F5,Stagionalità!$A$6:$M$103,9,FALSE)*C5,"")</f>
        <v>4923.7066345202193</v>
      </c>
      <c r="O5" s="2">
        <f>IFERROR(VLOOKUP(F5,Stagionalità!$A$6:$M$103,10,FALSE)*C5,"")</f>
        <v>27173.686011163652</v>
      </c>
      <c r="P5" s="2">
        <f>IFERROR(VLOOKUP(F5,Stagionalità!$A$6:$M$103,11,FALSE)*C5,"")</f>
        <v>24944.345583274731</v>
      </c>
      <c r="Q5" s="2">
        <f>IFERROR(VLOOKUP(F5,Stagionalità!$A$6:$M$103,12,FALSE)*C5,"")</f>
        <v>0</v>
      </c>
      <c r="R5" s="2">
        <f>IFERROR(VLOOKUP(F5,Stagionalità!$A$6:$M$103,13,FALSE)*C5,"")</f>
        <v>0</v>
      </c>
    </row>
    <row r="6" spans="1:18" x14ac:dyDescent="0.25">
      <c r="B6" s="28" t="s">
        <v>63</v>
      </c>
      <c r="C6" s="29">
        <v>230000</v>
      </c>
      <c r="F6" s="23" t="str">
        <f t="shared" si="0"/>
        <v xml:space="preserve">Cordivari </v>
      </c>
      <c r="G6" s="2">
        <f>IFERROR(VLOOKUP(F6,Stagionalità!$A$6:$M$103,2,FALSE)*C6,"")</f>
        <v>9822.2360112731894</v>
      </c>
      <c r="H6" s="2">
        <f>IFERROR(VLOOKUP(F6,Stagionalità!$A$6:$M$103,3,FALSE)*C6,"")</f>
        <v>25280.149110929433</v>
      </c>
      <c r="I6" s="2">
        <f>IFERROR(VLOOKUP(F6,Stagionalità!$A$6:$M$103,4,FALSE)*C6,"")</f>
        <v>26763.347409831342</v>
      </c>
      <c r="J6" s="2">
        <f>IFERROR(VLOOKUP(F6,Stagionalità!$A$6:$M$103,5,FALSE)*C6,"")</f>
        <v>27996.215000101784</v>
      </c>
      <c r="K6" s="2">
        <f>IFERROR(VLOOKUP(F6,Stagionalità!$A$6:$M$103,6,FALSE)*C6,"")</f>
        <v>17470.152984370412</v>
      </c>
      <c r="L6" s="2">
        <f>IFERROR(VLOOKUP(F6,Stagionalità!$A$6:$M$103,7,FALSE)*C6,"")</f>
        <v>37063.107767266461</v>
      </c>
      <c r="M6" s="2">
        <f>IFERROR(VLOOKUP(F6,Stagionalità!$A$6:$M$103,8,FALSE)*C6,"")</f>
        <v>34299.038166400816</v>
      </c>
      <c r="N6" s="2">
        <f>IFERROR(VLOOKUP(F6,Stagionalità!$A$6:$M$103,9,FALSE)*C6,"")</f>
        <v>4280.0426977121233</v>
      </c>
      <c r="O6" s="2">
        <f>IFERROR(VLOOKUP(F6,Stagionalità!$A$6:$M$103,10,FALSE)*C6,"")</f>
        <v>14434.540973581674</v>
      </c>
      <c r="P6" s="2">
        <f>IFERROR(VLOOKUP(F6,Stagionalità!$A$6:$M$103,11,FALSE)*C6,"")</f>
        <v>32591.169878532768</v>
      </c>
      <c r="Q6" s="2">
        <f>IFERROR(VLOOKUP(F6,Stagionalità!$A$6:$M$103,12,FALSE)*C6,"")</f>
        <v>0</v>
      </c>
      <c r="R6" s="2">
        <f>IFERROR(VLOOKUP(F6,Stagionalità!$A$6:$M$103,13,FALSE)*C6,"")</f>
        <v>0</v>
      </c>
    </row>
    <row r="7" spans="1:18" x14ac:dyDescent="0.25">
      <c r="B7" s="26" t="s">
        <v>60</v>
      </c>
      <c r="C7" s="27">
        <v>200000</v>
      </c>
      <c r="F7" s="23" t="str">
        <f t="shared" si="0"/>
        <v>LG</v>
      </c>
      <c r="G7" s="2">
        <f>IFERROR(VLOOKUP(F7,Stagionalità!$A$6:$M$103,2,FALSE)*C7,"")</f>
        <v>0</v>
      </c>
      <c r="H7" s="2">
        <f>IFERROR(VLOOKUP(F7,Stagionalità!$A$6:$M$103,3,FALSE)*C7,"")</f>
        <v>35269.357998948508</v>
      </c>
      <c r="I7" s="2">
        <f>IFERROR(VLOOKUP(F7,Stagionalità!$A$6:$M$103,4,FALSE)*C7,"")</f>
        <v>7914.5351743138799</v>
      </c>
      <c r="J7" s="2">
        <f>IFERROR(VLOOKUP(F7,Stagionalità!$A$6:$M$103,5,FALSE)*C7,"")</f>
        <v>39776.385990518043</v>
      </c>
      <c r="K7" s="2">
        <f>IFERROR(VLOOKUP(F7,Stagionalità!$A$6:$M$103,6,FALSE)*C7,"")</f>
        <v>8056.7058209801316</v>
      </c>
      <c r="L7" s="2">
        <f>IFERROR(VLOOKUP(F7,Stagionalità!$A$6:$M$103,7,FALSE)*C7,"")</f>
        <v>28336.026313096841</v>
      </c>
      <c r="M7" s="2">
        <f>IFERROR(VLOOKUP(F7,Stagionalità!$A$6:$M$103,8,FALSE)*C7,"")</f>
        <v>35856.273387146779</v>
      </c>
      <c r="N7" s="2">
        <f>IFERROR(VLOOKUP(F7,Stagionalità!$A$6:$M$103,9,FALSE)*C7,"")</f>
        <v>22148.190183489849</v>
      </c>
      <c r="O7" s="2">
        <f>IFERROR(VLOOKUP(F7,Stagionalità!$A$6:$M$103,10,FALSE)*C7,"")</f>
        <v>15981.698486421265</v>
      </c>
      <c r="P7" s="2">
        <f>IFERROR(VLOOKUP(F7,Stagionalità!$A$6:$M$103,11,FALSE)*C7,"")</f>
        <v>6660.8266450847113</v>
      </c>
      <c r="Q7" s="2">
        <f>IFERROR(VLOOKUP(F7,Stagionalità!$A$6:$M$103,12,FALSE)*C7,"")</f>
        <v>0</v>
      </c>
      <c r="R7" s="2">
        <f>IFERROR(VLOOKUP(F7,Stagionalità!$A$6:$M$103,13,FALSE)*C7,"")</f>
        <v>0</v>
      </c>
    </row>
    <row r="8" spans="1:18" x14ac:dyDescent="0.25">
      <c r="B8" s="28" t="s">
        <v>29</v>
      </c>
      <c r="C8" s="29">
        <v>180000</v>
      </c>
      <c r="F8" s="23" t="str">
        <f t="shared" si="0"/>
        <v>Caleffi</v>
      </c>
      <c r="G8" s="2">
        <f>IFERROR(VLOOKUP(F8,Stagionalità!$A$6:$M$103,2,FALSE)*C8,"")</f>
        <v>18566.659499097404</v>
      </c>
      <c r="H8" s="2">
        <f>IFERROR(VLOOKUP(F8,Stagionalità!$A$6:$M$103,3,FALSE)*C8,"")</f>
        <v>21703.980267351115</v>
      </c>
      <c r="I8" s="2">
        <f>IFERROR(VLOOKUP(F8,Stagionalità!$A$6:$M$103,4,FALSE)*C8,"")</f>
        <v>9710.0990173126174</v>
      </c>
      <c r="J8" s="2">
        <f>IFERROR(VLOOKUP(F8,Stagionalità!$A$6:$M$103,5,FALSE)*C8,"")</f>
        <v>22076.081968717022</v>
      </c>
      <c r="K8" s="2">
        <f>IFERROR(VLOOKUP(F8,Stagionalità!$A$6:$M$103,6,FALSE)*C8,"")</f>
        <v>14133.432177765371</v>
      </c>
      <c r="L8" s="2">
        <f>IFERROR(VLOOKUP(F8,Stagionalità!$A$6:$M$103,7,FALSE)*C8,"")</f>
        <v>21792.672236430659</v>
      </c>
      <c r="M8" s="2">
        <f>IFERROR(VLOOKUP(F8,Stagionalità!$A$6:$M$103,8,FALSE)*C8,"")</f>
        <v>27189.890445279088</v>
      </c>
      <c r="N8" s="2">
        <f>IFERROR(VLOOKUP(F8,Stagionalità!$A$6:$M$103,9,FALSE)*C8,"")</f>
        <v>3957.071886989319</v>
      </c>
      <c r="O8" s="2">
        <f>IFERROR(VLOOKUP(F8,Stagionalità!$A$6:$M$103,10,FALSE)*C8,"")</f>
        <v>14544.281072035776</v>
      </c>
      <c r="P8" s="2">
        <f>IFERROR(VLOOKUP(F8,Stagionalità!$A$6:$M$103,11,FALSE)*C8,"")</f>
        <v>26325.831429021622</v>
      </c>
      <c r="Q8" s="2">
        <f>IFERROR(VLOOKUP(F8,Stagionalità!$A$6:$M$103,12,FALSE)*C8,"")</f>
        <v>0</v>
      </c>
      <c r="R8" s="2">
        <f>IFERROR(VLOOKUP(F8,Stagionalità!$A$6:$M$103,13,FALSE)*C8,"")</f>
        <v>0</v>
      </c>
    </row>
    <row r="9" spans="1:18" x14ac:dyDescent="0.25">
      <c r="B9" s="26" t="s">
        <v>84</v>
      </c>
      <c r="C9" s="27">
        <v>150000</v>
      </c>
      <c r="F9" s="23" t="str">
        <f t="shared" si="0"/>
        <v>Valsir</v>
      </c>
      <c r="G9" s="2">
        <f>IFERROR(VLOOKUP(F9,Stagionalità!$A$6:$M$103,2,FALSE)*C9,"")</f>
        <v>22496.131557389483</v>
      </c>
      <c r="H9" s="2">
        <f>IFERROR(VLOOKUP(F9,Stagionalità!$A$6:$M$103,3,FALSE)*C9,"")</f>
        <v>14718.286355775357</v>
      </c>
      <c r="I9" s="2">
        <f>IFERROR(VLOOKUP(F9,Stagionalità!$A$6:$M$103,4,FALSE)*C9,"")</f>
        <v>15229.831002154191</v>
      </c>
      <c r="J9" s="2">
        <f>IFERROR(VLOOKUP(F9,Stagionalità!$A$6:$M$103,5,FALSE)*C9,"")</f>
        <v>15520.191753390576</v>
      </c>
      <c r="K9" s="2">
        <f>IFERROR(VLOOKUP(F9,Stagionalità!$A$6:$M$103,6,FALSE)*C9,"")</f>
        <v>16046.299948420767</v>
      </c>
      <c r="L9" s="2">
        <f>IFERROR(VLOOKUP(F9,Stagionalità!$A$6:$M$103,7,FALSE)*C9,"")</f>
        <v>9977.8512697593997</v>
      </c>
      <c r="M9" s="2">
        <f>IFERROR(VLOOKUP(F9,Stagionalità!$A$6:$M$103,8,FALSE)*C9,"")</f>
        <v>34992.566522042536</v>
      </c>
      <c r="N9" s="2">
        <f>IFERROR(VLOOKUP(F9,Stagionalità!$A$6:$M$103,9,FALSE)*C9,"")</f>
        <v>-434.17579416851237</v>
      </c>
      <c r="O9" s="2">
        <f>IFERROR(VLOOKUP(F9,Stagionalità!$A$6:$M$103,10,FALSE)*C9,"")</f>
        <v>10370.156861555266</v>
      </c>
      <c r="P9" s="2">
        <f>IFERROR(VLOOKUP(F9,Stagionalità!$A$6:$M$103,11,FALSE)*C9,"")</f>
        <v>11082.860523680938</v>
      </c>
      <c r="Q9" s="2">
        <f>IFERROR(VLOOKUP(F9,Stagionalità!$A$6:$M$103,12,FALSE)*C9,"")</f>
        <v>0</v>
      </c>
      <c r="R9" s="2">
        <f>IFERROR(VLOOKUP(F9,Stagionalità!$A$6:$M$103,13,FALSE)*C9,"")</f>
        <v>0</v>
      </c>
    </row>
    <row r="10" spans="1:18" x14ac:dyDescent="0.25">
      <c r="B10" s="28" t="s">
        <v>85</v>
      </c>
      <c r="C10" s="29">
        <v>140000</v>
      </c>
      <c r="F10" s="23" t="str">
        <f t="shared" si="0"/>
        <v>System Group (Sa.Mi. Plastic)</v>
      </c>
      <c r="G10" s="2">
        <f>IFERROR(VLOOKUP(F10,Stagionalità!$A$6:$M$103,2,FALSE)*C10,"")</f>
        <v>12645.841049599745</v>
      </c>
      <c r="H10" s="2">
        <f>IFERROR(VLOOKUP(F10,Stagionalità!$A$6:$M$103,3,FALSE)*C10,"")</f>
        <v>34461.216873066114</v>
      </c>
      <c r="I10" s="2">
        <f>IFERROR(VLOOKUP(F10,Stagionalità!$A$6:$M$103,4,FALSE)*C10,"")</f>
        <v>15130.616839541701</v>
      </c>
      <c r="J10" s="2">
        <f>IFERROR(VLOOKUP(F10,Stagionalità!$A$6:$M$103,5,FALSE)*C10,"")</f>
        <v>15783.082859711207</v>
      </c>
      <c r="K10" s="2">
        <f>IFERROR(VLOOKUP(F10,Stagionalità!$A$6:$M$103,6,FALSE)*C10,"")</f>
        <v>11287.865783886355</v>
      </c>
      <c r="L10" s="2">
        <f>IFERROR(VLOOKUP(F10,Stagionalità!$A$6:$M$103,7,FALSE)*C10,"")</f>
        <v>16234.367359034273</v>
      </c>
      <c r="M10" s="2">
        <f>IFERROR(VLOOKUP(F10,Stagionalità!$A$6:$M$103,8,FALSE)*C10,"")</f>
        <v>11093.283998296976</v>
      </c>
      <c r="N10" s="2">
        <f>IFERROR(VLOOKUP(F10,Stagionalità!$A$6:$M$103,9,FALSE)*C10,"")</f>
        <v>0</v>
      </c>
      <c r="O10" s="2">
        <f>IFERROR(VLOOKUP(F10,Stagionalità!$A$6:$M$103,10,FALSE)*C10,"")</f>
        <v>20830.162928116421</v>
      </c>
      <c r="P10" s="2">
        <f>IFERROR(VLOOKUP(F10,Stagionalità!$A$6:$M$103,11,FALSE)*C10,"")</f>
        <v>2533.5623087472072</v>
      </c>
      <c r="Q10" s="2">
        <f>IFERROR(VLOOKUP(F10,Stagionalità!$A$6:$M$103,12,FALSE)*C10,"")</f>
        <v>0</v>
      </c>
      <c r="R10" s="2">
        <f>IFERROR(VLOOKUP(F10,Stagionalità!$A$6:$M$103,13,FALSE)*C10,"")</f>
        <v>0</v>
      </c>
    </row>
    <row r="11" spans="1:18" x14ac:dyDescent="0.25">
      <c r="B11" s="26" t="s">
        <v>80</v>
      </c>
      <c r="C11" s="27">
        <v>140000</v>
      </c>
      <c r="F11" s="23" t="str">
        <f t="shared" si="0"/>
        <v xml:space="preserve">Rubinetterie Bresciane </v>
      </c>
      <c r="G11" s="2">
        <f>IFERROR(VLOOKUP(F11,Stagionalità!$A$6:$M$103,2,FALSE)*C11,"")</f>
        <v>12532.601154173912</v>
      </c>
      <c r="H11" s="2">
        <f>IFERROR(VLOOKUP(F11,Stagionalità!$A$6:$M$103,3,FALSE)*C11,"")</f>
        <v>14405.248528090357</v>
      </c>
      <c r="I11" s="2">
        <f>IFERROR(VLOOKUP(F11,Stagionalità!$A$6:$M$103,4,FALSE)*C11,"")</f>
        <v>12962.847052961555</v>
      </c>
      <c r="J11" s="2">
        <f>IFERROR(VLOOKUP(F11,Stagionalità!$A$6:$M$103,5,FALSE)*C11,"")</f>
        <v>23371.539467733117</v>
      </c>
      <c r="K11" s="2">
        <f>IFERROR(VLOOKUP(F11,Stagionalità!$A$6:$M$103,6,FALSE)*C11,"")</f>
        <v>17726.26539441742</v>
      </c>
      <c r="L11" s="2">
        <f>IFERROR(VLOOKUP(F11,Stagionalità!$A$6:$M$103,7,FALSE)*C11,"")</f>
        <v>17232.375573997797</v>
      </c>
      <c r="M11" s="2">
        <f>IFERROR(VLOOKUP(F11,Stagionalità!$A$6:$M$103,8,FALSE)*C11,"")</f>
        <v>19470.079734854316</v>
      </c>
      <c r="N11" s="2">
        <f>IFERROR(VLOOKUP(F11,Stagionalità!$A$6:$M$103,9,FALSE)*C11,"")</f>
        <v>3283.0589327710472</v>
      </c>
      <c r="O11" s="2">
        <f>IFERROR(VLOOKUP(F11,Stagionalità!$A$6:$M$103,10,FALSE)*C11,"")</f>
        <v>7995.8443020910781</v>
      </c>
      <c r="P11" s="2">
        <f>IFERROR(VLOOKUP(F11,Stagionalità!$A$6:$M$103,11,FALSE)*C11,"")</f>
        <v>11020.139858909404</v>
      </c>
      <c r="Q11" s="2">
        <f>IFERROR(VLOOKUP(F11,Stagionalità!$A$6:$M$103,12,FALSE)*C11,"")</f>
        <v>0</v>
      </c>
      <c r="R11" s="2">
        <f>IFERROR(VLOOKUP(F11,Stagionalità!$A$6:$M$103,13,FALSE)*C11,"")</f>
        <v>0</v>
      </c>
    </row>
    <row r="12" spans="1:18" x14ac:dyDescent="0.25">
      <c r="B12" s="28" t="s">
        <v>17</v>
      </c>
      <c r="C12" s="29">
        <v>130000</v>
      </c>
      <c r="F12" s="23" t="str">
        <f t="shared" si="0"/>
        <v>Geberit</v>
      </c>
      <c r="G12" s="2">
        <f>IFERROR(VLOOKUP(F12,Stagionalità!$A$6:$M$103,2,FALSE)*C12,"")</f>
        <v>17947.480001673241</v>
      </c>
      <c r="H12" s="2">
        <f>IFERROR(VLOOKUP(F12,Stagionalità!$A$6:$M$103,3,FALSE)*C12,"")</f>
        <v>11719.474822966447</v>
      </c>
      <c r="I12" s="2">
        <f>IFERROR(VLOOKUP(F12,Stagionalità!$A$6:$M$103,4,FALSE)*C12,"")</f>
        <v>2480.3829514101385</v>
      </c>
      <c r="J12" s="2">
        <f>IFERROR(VLOOKUP(F12,Stagionalità!$A$6:$M$103,5,FALSE)*C12,"")</f>
        <v>25087.35338394023</v>
      </c>
      <c r="K12" s="2">
        <f>IFERROR(VLOOKUP(F12,Stagionalità!$A$6:$M$103,6,FALSE)*C12,"")</f>
        <v>10932.030568598913</v>
      </c>
      <c r="L12" s="2">
        <f>IFERROR(VLOOKUP(F12,Stagionalità!$A$6:$M$103,7,FALSE)*C12,"")</f>
        <v>27050.688715637134</v>
      </c>
      <c r="M12" s="2">
        <f>IFERROR(VLOOKUP(F12,Stagionalità!$A$6:$M$103,8,FALSE)*C12,"")</f>
        <v>14547.702384381173</v>
      </c>
      <c r="N12" s="2">
        <f>IFERROR(VLOOKUP(F12,Stagionalità!$A$6:$M$103,9,FALSE)*C12,"")</f>
        <v>0</v>
      </c>
      <c r="O12" s="2">
        <f>IFERROR(VLOOKUP(F12,Stagionalità!$A$6:$M$103,10,FALSE)*C12,"")</f>
        <v>8877.7945577261726</v>
      </c>
      <c r="P12" s="2">
        <f>IFERROR(VLOOKUP(F12,Stagionalità!$A$6:$M$103,11,FALSE)*C12,"")</f>
        <v>11357.092613666548</v>
      </c>
      <c r="Q12" s="2">
        <f>IFERROR(VLOOKUP(F12,Stagionalità!$A$6:$M$103,12,FALSE)*C12,"")</f>
        <v>0</v>
      </c>
      <c r="R12" s="2">
        <f>IFERROR(VLOOKUP(F12,Stagionalità!$A$6:$M$103,13,FALSE)*C12,"")</f>
        <v>0</v>
      </c>
    </row>
    <row r="13" spans="1:18" x14ac:dyDescent="0.25">
      <c r="B13" s="26" t="s">
        <v>67</v>
      </c>
      <c r="C13" s="27">
        <v>130000</v>
      </c>
      <c r="F13" s="23" t="str">
        <f t="shared" si="0"/>
        <v>Giacomini</v>
      </c>
      <c r="G13" s="2">
        <f>IFERROR(VLOOKUP(F13,Stagionalità!$A$6:$M$103,2,FALSE)*C13,"")</f>
        <v>23547.678530773912</v>
      </c>
      <c r="H13" s="2">
        <f>IFERROR(VLOOKUP(F13,Stagionalità!$A$6:$M$103,3,FALSE)*C13,"")</f>
        <v>9299.4677635390981</v>
      </c>
      <c r="I13" s="2">
        <f>IFERROR(VLOOKUP(F13,Stagionalità!$A$6:$M$103,4,FALSE)*C13,"")</f>
        <v>14297.331751188487</v>
      </c>
      <c r="J13" s="2">
        <f>IFERROR(VLOOKUP(F13,Stagionalità!$A$6:$M$103,5,FALSE)*C13,"")</f>
        <v>17932.284563760477</v>
      </c>
      <c r="K13" s="2">
        <f>IFERROR(VLOOKUP(F13,Stagionalità!$A$6:$M$103,6,FALSE)*C13,"")</f>
        <v>13611.143745309075</v>
      </c>
      <c r="L13" s="2">
        <f>IFERROR(VLOOKUP(F13,Stagionalità!$A$6:$M$103,7,FALSE)*C13,"")</f>
        <v>7687.168264725753</v>
      </c>
      <c r="M13" s="2">
        <f>IFERROR(VLOOKUP(F13,Stagionalità!$A$6:$M$103,8,FALSE)*C13,"")</f>
        <v>14483.578985298258</v>
      </c>
      <c r="N13" s="2">
        <f>IFERROR(VLOOKUP(F13,Stagionalità!$A$6:$M$103,9,FALSE)*C13,"")</f>
        <v>2847.9921337901969</v>
      </c>
      <c r="O13" s="2">
        <f>IFERROR(VLOOKUP(F13,Stagionalità!$A$6:$M$103,10,FALSE)*C13,"")</f>
        <v>9943.9624046252829</v>
      </c>
      <c r="P13" s="2">
        <f>IFERROR(VLOOKUP(F13,Stagionalità!$A$6:$M$103,11,FALSE)*C13,"")</f>
        <v>16349.391856989463</v>
      </c>
      <c r="Q13" s="2">
        <f>IFERROR(VLOOKUP(F13,Stagionalità!$A$6:$M$103,12,FALSE)*C13,"")</f>
        <v>0</v>
      </c>
      <c r="R13" s="2">
        <f>IFERROR(VLOOKUP(F13,Stagionalità!$A$6:$M$103,13,FALSE)*C13,"")</f>
        <v>0</v>
      </c>
    </row>
    <row r="14" spans="1:18" x14ac:dyDescent="0.25">
      <c r="B14" s="28" t="s">
        <v>15</v>
      </c>
      <c r="C14" s="29">
        <v>115000</v>
      </c>
      <c r="F14" s="23" t="str">
        <f t="shared" si="0"/>
        <v xml:space="preserve">Global </v>
      </c>
      <c r="G14" s="2">
        <f>IFERROR(VLOOKUP(F14,Stagionalità!$A$6:$M$103,2,FALSE)*C14,"")</f>
        <v>0</v>
      </c>
      <c r="H14" s="2">
        <f>IFERROR(VLOOKUP(F14,Stagionalità!$A$6:$M$103,3,FALSE)*C14,"")</f>
        <v>20636.441185796753</v>
      </c>
      <c r="I14" s="2">
        <f>IFERROR(VLOOKUP(F14,Stagionalità!$A$6:$M$103,4,FALSE)*C14,"")</f>
        <v>14958.435541468538</v>
      </c>
      <c r="J14" s="2">
        <f>IFERROR(VLOOKUP(F14,Stagionalità!$A$6:$M$103,5,FALSE)*C14,"")</f>
        <v>32415.268164920919</v>
      </c>
      <c r="K14" s="2">
        <f>IFERROR(VLOOKUP(F14,Stagionalità!$A$6:$M$103,6,FALSE)*C14,"")</f>
        <v>7003.9784537230298</v>
      </c>
      <c r="L14" s="2">
        <f>IFERROR(VLOOKUP(F14,Stagionalità!$A$6:$M$103,7,FALSE)*C14,"")</f>
        <v>15963.286156629127</v>
      </c>
      <c r="M14" s="2">
        <f>IFERROR(VLOOKUP(F14,Stagionalità!$A$6:$M$103,8,FALSE)*C14,"")</f>
        <v>3594.5550229708638</v>
      </c>
      <c r="N14" s="2">
        <f>IFERROR(VLOOKUP(F14,Stagionalità!$A$6:$M$103,9,FALSE)*C14,"")</f>
        <v>3594.5550229708751</v>
      </c>
      <c r="O14" s="2">
        <f>IFERROR(VLOOKUP(F14,Stagionalità!$A$6:$M$103,10,FALSE)*C14,"")</f>
        <v>3698.4015647485912</v>
      </c>
      <c r="P14" s="2">
        <f>IFERROR(VLOOKUP(F14,Stagionalità!$A$6:$M$103,11,FALSE)*C14,"")</f>
        <v>13135.078886771304</v>
      </c>
      <c r="Q14" s="2">
        <f>IFERROR(VLOOKUP(F14,Stagionalità!$A$6:$M$103,12,FALSE)*C14,"")</f>
        <v>0</v>
      </c>
      <c r="R14" s="2">
        <f>IFERROR(VLOOKUP(F14,Stagionalità!$A$6:$M$103,13,FALSE)*C14,"")</f>
        <v>0</v>
      </c>
    </row>
    <row r="15" spans="1:18" x14ac:dyDescent="0.25">
      <c r="B15" s="26" t="s">
        <v>138</v>
      </c>
      <c r="C15" s="27">
        <v>110000</v>
      </c>
      <c r="F15" s="23" t="str">
        <f t="shared" si="0"/>
        <v>Ferrari</v>
      </c>
      <c r="G15" s="2" t="str">
        <f>IFERROR(VLOOKUP(F15,Stagionalità!$A$6:$M$103,2,FALSE)*C15,"")</f>
        <v/>
      </c>
      <c r="H15" s="2" t="str">
        <f>IFERROR(VLOOKUP(F15,Stagionalità!$A$6:$M$103,3,FALSE)*C15,"")</f>
        <v/>
      </c>
      <c r="I15" s="2" t="str">
        <f>IFERROR(VLOOKUP(F15,Stagionalità!$A$6:$M$103,4,FALSE)*C15,"")</f>
        <v/>
      </c>
      <c r="J15" s="2" t="str">
        <f>IFERROR(VLOOKUP(F15,Stagionalità!$A$6:$M$103,5,FALSE)*C15,"")</f>
        <v/>
      </c>
      <c r="K15" s="2" t="str">
        <f>IFERROR(VLOOKUP(F15,Stagionalità!$A$6:$M$103,6,FALSE)*C15,"")</f>
        <v/>
      </c>
      <c r="L15" s="2" t="str">
        <f>IFERROR(VLOOKUP(F15,Stagionalità!$A$6:$M$103,7,FALSE)*C15,"")</f>
        <v/>
      </c>
      <c r="M15" s="2" t="str">
        <f>IFERROR(VLOOKUP(F15,Stagionalità!$A$6:$M$103,8,FALSE)*C15,"")</f>
        <v/>
      </c>
      <c r="N15" s="2" t="str">
        <f>IFERROR(VLOOKUP(F15,Stagionalità!$A$6:$M$103,9,FALSE)*C15,"")</f>
        <v/>
      </c>
      <c r="O15" s="2" t="str">
        <f>IFERROR(VLOOKUP(F15,Stagionalità!$A$6:$M$103,10,FALSE)*C15,"")</f>
        <v/>
      </c>
      <c r="P15" s="2" t="str">
        <f>IFERROR(VLOOKUP(F15,Stagionalità!$A$6:$M$103,11,FALSE)*C15,"")</f>
        <v/>
      </c>
      <c r="Q15" s="2" t="str">
        <f>IFERROR(VLOOKUP(F15,Stagionalità!$A$6:$M$103,12,FALSE)*C15,"")</f>
        <v/>
      </c>
      <c r="R15" s="2" t="str">
        <f>IFERROR(VLOOKUP(F15,Stagionalità!$A$6:$M$103,13,FALSE)*C15,"")</f>
        <v/>
      </c>
    </row>
    <row r="16" spans="1:18" x14ac:dyDescent="0.25">
      <c r="B16" s="28" t="s">
        <v>68</v>
      </c>
      <c r="C16" s="29">
        <v>110000</v>
      </c>
      <c r="F16" s="23" t="str">
        <f t="shared" si="0"/>
        <v>Ebara</v>
      </c>
      <c r="G16" s="2">
        <f>IFERROR(VLOOKUP(F16,Stagionalità!$A$6:$M$103,2,FALSE)*C16,"")</f>
        <v>0</v>
      </c>
      <c r="H16" s="2">
        <f>IFERROR(VLOOKUP(F16,Stagionalità!$A$6:$M$103,3,FALSE)*C16,"")</f>
        <v>14443.850377782283</v>
      </c>
      <c r="I16" s="2">
        <f>IFERROR(VLOOKUP(F16,Stagionalità!$A$6:$M$103,4,FALSE)*C16,"")</f>
        <v>6462.9320930633057</v>
      </c>
      <c r="J16" s="2">
        <f>IFERROR(VLOOKUP(F16,Stagionalità!$A$6:$M$103,5,FALSE)*C16,"")</f>
        <v>7455.0501812815037</v>
      </c>
      <c r="K16" s="2">
        <f>IFERROR(VLOOKUP(F16,Stagionalità!$A$6:$M$103,6,FALSE)*C16,"")</f>
        <v>4455.7337696723571</v>
      </c>
      <c r="L16" s="2">
        <f>IFERROR(VLOOKUP(F16,Stagionalità!$A$6:$M$103,7,FALSE)*C16,"")</f>
        <v>19634.887217620555</v>
      </c>
      <c r="M16" s="2">
        <f>IFERROR(VLOOKUP(F16,Stagionalità!$A$6:$M$103,8,FALSE)*C16,"")</f>
        <v>22545.596527921523</v>
      </c>
      <c r="N16" s="2">
        <f>IFERROR(VLOOKUP(F16,Stagionalità!$A$6:$M$103,9,FALSE)*C16,"")</f>
        <v>5993.5861975139806</v>
      </c>
      <c r="O16" s="2">
        <f>IFERROR(VLOOKUP(F16,Stagionalità!$A$6:$M$103,10,FALSE)*C16,"")</f>
        <v>11574.824254788962</v>
      </c>
      <c r="P16" s="2">
        <f>IFERROR(VLOOKUP(F16,Stagionalità!$A$6:$M$103,11,FALSE)*C16,"")</f>
        <v>17433.539380355527</v>
      </c>
      <c r="Q16" s="2">
        <f>IFERROR(VLOOKUP(F16,Stagionalità!$A$6:$M$103,12,FALSE)*C16,"")</f>
        <v>0</v>
      </c>
      <c r="R16" s="2">
        <f>IFERROR(VLOOKUP(F16,Stagionalità!$A$6:$M$103,13,FALSE)*C16,"")</f>
        <v>0</v>
      </c>
    </row>
    <row r="17" spans="2:18" x14ac:dyDescent="0.25">
      <c r="B17" s="26" t="s">
        <v>33</v>
      </c>
      <c r="C17" s="27">
        <v>90000</v>
      </c>
      <c r="F17" s="23" t="str">
        <f t="shared" si="0"/>
        <v>Paini</v>
      </c>
      <c r="G17" s="2">
        <f>IFERROR(VLOOKUP(F17,Stagionalità!$A$6:$M$103,2,FALSE)*C17,"")</f>
        <v>465.21606065472878</v>
      </c>
      <c r="H17" s="2">
        <f>IFERROR(VLOOKUP(F17,Stagionalità!$A$6:$M$103,3,FALSE)*C17,"")</f>
        <v>42480.825690007077</v>
      </c>
      <c r="I17" s="2">
        <f>IFERROR(VLOOKUP(F17,Stagionalità!$A$6:$M$103,4,FALSE)*C17,"")</f>
        <v>27893.17334784161</v>
      </c>
      <c r="J17" s="2">
        <f>IFERROR(VLOOKUP(F17,Stagionalità!$A$6:$M$103,5,FALSE)*C17,"")</f>
        <v>4937.2007066622937</v>
      </c>
      <c r="K17" s="2">
        <f>IFERROR(VLOOKUP(F17,Stagionalità!$A$6:$M$103,6,FALSE)*C17,"")</f>
        <v>1550.3984990143688</v>
      </c>
      <c r="L17" s="2">
        <f>IFERROR(VLOOKUP(F17,Stagionalità!$A$6:$M$103,7,FALSE)*C17,"")</f>
        <v>5418.5906714216353</v>
      </c>
      <c r="M17" s="2">
        <f>IFERROR(VLOOKUP(F17,Stagionalità!$A$6:$M$103,8,FALSE)*C17,"")</f>
        <v>2331.3273928768526</v>
      </c>
      <c r="N17" s="2">
        <f>IFERROR(VLOOKUP(F17,Stagionalità!$A$6:$M$103,9,FALSE)*C17,"")</f>
        <v>0</v>
      </c>
      <c r="O17" s="2">
        <f>IFERROR(VLOOKUP(F17,Stagionalità!$A$6:$M$103,10,FALSE)*C17,"")</f>
        <v>2441.5606473949592</v>
      </c>
      <c r="P17" s="2">
        <f>IFERROR(VLOOKUP(F17,Stagionalità!$A$6:$M$103,11,FALSE)*C17,"")</f>
        <v>2481.7069841264747</v>
      </c>
      <c r="Q17" s="2">
        <f>IFERROR(VLOOKUP(F17,Stagionalità!$A$6:$M$103,12,FALSE)*C17,"")</f>
        <v>0</v>
      </c>
      <c r="R17" s="2">
        <f>IFERROR(VLOOKUP(F17,Stagionalità!$A$6:$M$103,13,FALSE)*C17,"")</f>
        <v>0</v>
      </c>
    </row>
    <row r="18" spans="2:18" x14ac:dyDescent="0.25">
      <c r="B18" s="28" t="s">
        <v>10</v>
      </c>
      <c r="C18" s="29">
        <v>80000</v>
      </c>
      <c r="F18" s="23" t="str">
        <f t="shared" si="0"/>
        <v xml:space="preserve">Galassia </v>
      </c>
      <c r="G18" s="2">
        <f>IFERROR(VLOOKUP(F18,Stagionalità!$A$6:$M$103,2,FALSE)*C18,"")</f>
        <v>3873.12359958036</v>
      </c>
      <c r="H18" s="2">
        <f>IFERROR(VLOOKUP(F18,Stagionalità!$A$6:$M$103,3,FALSE)*C18,"")</f>
        <v>14667.720084446115</v>
      </c>
      <c r="I18" s="2">
        <f>IFERROR(VLOOKUP(F18,Stagionalità!$A$6:$M$103,4,FALSE)*C18,"")</f>
        <v>4028.5458949086246</v>
      </c>
      <c r="J18" s="2">
        <f>IFERROR(VLOOKUP(F18,Stagionalità!$A$6:$M$103,5,FALSE)*C18,"")</f>
        <v>8227.0201660428193</v>
      </c>
      <c r="K18" s="2">
        <f>IFERROR(VLOOKUP(F18,Stagionalità!$A$6:$M$103,6,FALSE)*C18,"")</f>
        <v>14317.501845639757</v>
      </c>
      <c r="L18" s="2">
        <f>IFERROR(VLOOKUP(F18,Stagionalità!$A$6:$M$103,7,FALSE)*C18,"")</f>
        <v>6845.8340348923057</v>
      </c>
      <c r="M18" s="2">
        <f>IFERROR(VLOOKUP(F18,Stagionalità!$A$6:$M$103,8,FALSE)*C18,"")</f>
        <v>13670.945097074176</v>
      </c>
      <c r="N18" s="2">
        <f>IFERROR(VLOOKUP(F18,Stagionalità!$A$6:$M$103,9,FALSE)*C18,"")</f>
        <v>1744.8743022186534</v>
      </c>
      <c r="O18" s="2">
        <f>IFERROR(VLOOKUP(F18,Stagionalità!$A$6:$M$103,10,FALSE)*C18,"")</f>
        <v>3942.5455581603183</v>
      </c>
      <c r="P18" s="2">
        <f>IFERROR(VLOOKUP(F18,Stagionalità!$A$6:$M$103,11,FALSE)*C18,"")</f>
        <v>8681.8894170368749</v>
      </c>
      <c r="Q18" s="2">
        <f>IFERROR(VLOOKUP(F18,Stagionalità!$A$6:$M$103,12,FALSE)*C18,"")</f>
        <v>0</v>
      </c>
      <c r="R18" s="2">
        <f>IFERROR(VLOOKUP(F18,Stagionalità!$A$6:$M$103,13,FALSE)*C18,"")</f>
        <v>0</v>
      </c>
    </row>
    <row r="19" spans="2:18" x14ac:dyDescent="0.25">
      <c r="B19" s="26" t="s">
        <v>40</v>
      </c>
      <c r="C19" s="27">
        <v>65000</v>
      </c>
      <c r="F19" s="23" t="str">
        <f t="shared" si="0"/>
        <v>Sabiana</v>
      </c>
      <c r="G19" s="2">
        <f>IFERROR(VLOOKUP(F19,Stagionalità!$A$6:$M$103,2,FALSE)*C19,"")</f>
        <v>0</v>
      </c>
      <c r="H19" s="2">
        <f>IFERROR(VLOOKUP(F19,Stagionalità!$A$6:$M$103,3,FALSE)*C19,"")</f>
        <v>0</v>
      </c>
      <c r="I19" s="2">
        <f>IFERROR(VLOOKUP(F19,Stagionalità!$A$6:$M$103,4,FALSE)*C19,"")</f>
        <v>0</v>
      </c>
      <c r="J19" s="2">
        <f>IFERROR(VLOOKUP(F19,Stagionalità!$A$6:$M$103,5,FALSE)*C19,"")</f>
        <v>39956.948809429603</v>
      </c>
      <c r="K19" s="2">
        <f>IFERROR(VLOOKUP(F19,Stagionalità!$A$6:$M$103,6,FALSE)*C19,"")</f>
        <v>5156.6407821089724</v>
      </c>
      <c r="L19" s="2">
        <f>IFERROR(VLOOKUP(F19,Stagionalità!$A$6:$M$103,7,FALSE)*C19,"")</f>
        <v>5526.8933074162533</v>
      </c>
      <c r="M19" s="2">
        <f>IFERROR(VLOOKUP(F19,Stagionalità!$A$6:$M$103,8,FALSE)*C19,"")</f>
        <v>1647.7916818891608</v>
      </c>
      <c r="N19" s="2">
        <f>IFERROR(VLOOKUP(F19,Stagionalità!$A$6:$M$103,9,FALSE)*C19,"")</f>
        <v>0</v>
      </c>
      <c r="O19" s="2">
        <f>IFERROR(VLOOKUP(F19,Stagionalità!$A$6:$M$103,10,FALSE)*C19,"")</f>
        <v>6222.4879457750485</v>
      </c>
      <c r="P19" s="2">
        <f>IFERROR(VLOOKUP(F19,Stagionalità!$A$6:$M$103,11,FALSE)*C19,"")</f>
        <v>6489.2374733809638</v>
      </c>
      <c r="Q19" s="2">
        <f>IFERROR(VLOOKUP(F19,Stagionalità!$A$6:$M$103,12,FALSE)*C19,"")</f>
        <v>0</v>
      </c>
      <c r="R19" s="2">
        <f>IFERROR(VLOOKUP(F19,Stagionalità!$A$6:$M$103,13,FALSE)*C19,"")</f>
        <v>0</v>
      </c>
    </row>
    <row r="20" spans="2:18" x14ac:dyDescent="0.25">
      <c r="B20" s="28" t="s">
        <v>101</v>
      </c>
      <c r="C20" s="29">
        <v>60000</v>
      </c>
      <c r="F20" s="23" t="str">
        <f t="shared" si="0"/>
        <v xml:space="preserve">Ibp Banninger </v>
      </c>
      <c r="G20" s="2">
        <f>IFERROR(VLOOKUP(F20,Stagionalità!$A$6:$M$103,2,FALSE)*C20,"")</f>
        <v>6752.9793716597569</v>
      </c>
      <c r="H20" s="2">
        <f>IFERROR(VLOOKUP(F20,Stagionalità!$A$6:$M$103,3,FALSE)*C20,"")</f>
        <v>4922.0518455621614</v>
      </c>
      <c r="I20" s="2">
        <f>IFERROR(VLOOKUP(F20,Stagionalità!$A$6:$M$103,4,FALSE)*C20,"")</f>
        <v>1862.7541081864035</v>
      </c>
      <c r="J20" s="2">
        <f>IFERROR(VLOOKUP(F20,Stagionalità!$A$6:$M$103,5,FALSE)*C20,"")</f>
        <v>9388.1424504270508</v>
      </c>
      <c r="K20" s="2">
        <f>IFERROR(VLOOKUP(F20,Stagionalità!$A$6:$M$103,6,FALSE)*C20,"")</f>
        <v>8956.5955746466207</v>
      </c>
      <c r="L20" s="2">
        <f>IFERROR(VLOOKUP(F20,Stagionalità!$A$6:$M$103,7,FALSE)*C20,"")</f>
        <v>7472.1542380500478</v>
      </c>
      <c r="M20" s="2">
        <f>IFERROR(VLOOKUP(F20,Stagionalità!$A$6:$M$103,8,FALSE)*C20,"")</f>
        <v>6830.8276309874627</v>
      </c>
      <c r="N20" s="2">
        <f>IFERROR(VLOOKUP(F20,Stagionalità!$A$6:$M$103,9,FALSE)*C20,"")</f>
        <v>1131.8115978222868</v>
      </c>
      <c r="O20" s="2">
        <f>IFERROR(VLOOKUP(F20,Stagionalità!$A$6:$M$103,10,FALSE)*C20,"")</f>
        <v>4517.2568802757105</v>
      </c>
      <c r="P20" s="2">
        <f>IFERROR(VLOOKUP(F20,Stagionalità!$A$6:$M$103,11,FALSE)*C20,"")</f>
        <v>8165.4263023824979</v>
      </c>
      <c r="Q20" s="2">
        <f>IFERROR(VLOOKUP(F20,Stagionalità!$A$6:$M$103,12,FALSE)*C20,"")</f>
        <v>0</v>
      </c>
      <c r="R20" s="2">
        <f>IFERROR(VLOOKUP(F20,Stagionalità!$A$6:$M$103,13,FALSE)*C20,"")</f>
        <v>0</v>
      </c>
    </row>
    <row r="21" spans="2:18" x14ac:dyDescent="0.25">
      <c r="B21" s="26" t="s">
        <v>11</v>
      </c>
      <c r="C21" s="27">
        <v>60000</v>
      </c>
      <c r="F21" s="23" t="str">
        <f t="shared" si="0"/>
        <v xml:space="preserve">Rainbox </v>
      </c>
      <c r="G21" s="2">
        <f>IFERROR(VLOOKUP(F21,Stagionalità!$A$6:$M$103,2,FALSE)*C21,"")</f>
        <v>2519.0032720865843</v>
      </c>
      <c r="H21" s="2">
        <f>IFERROR(VLOOKUP(F21,Stagionalità!$A$6:$M$103,3,FALSE)*C21,"")</f>
        <v>7817.769947143217</v>
      </c>
      <c r="I21" s="2">
        <f>IFERROR(VLOOKUP(F21,Stagionalità!$A$6:$M$103,4,FALSE)*C21,"")</f>
        <v>7936.5718600553728</v>
      </c>
      <c r="J21" s="2">
        <f>IFERROR(VLOOKUP(F21,Stagionalità!$A$6:$M$103,5,FALSE)*C21,"")</f>
        <v>5559.526805940096</v>
      </c>
      <c r="K21" s="2">
        <f>IFERROR(VLOOKUP(F21,Stagionalità!$A$6:$M$103,6,FALSE)*C21,"")</f>
        <v>11544.928265794111</v>
      </c>
      <c r="L21" s="2">
        <f>IFERROR(VLOOKUP(F21,Stagionalità!$A$6:$M$103,7,FALSE)*C21,"")</f>
        <v>8983.6395670777747</v>
      </c>
      <c r="M21" s="2">
        <f>IFERROR(VLOOKUP(F21,Stagionalità!$A$6:$M$103,8,FALSE)*C21,"")</f>
        <v>5025.9249937075256</v>
      </c>
      <c r="N21" s="2">
        <f>IFERROR(VLOOKUP(F21,Stagionalità!$A$6:$M$103,9,FALSE)*C21,"")</f>
        <v>605.08431915429139</v>
      </c>
      <c r="O21" s="2">
        <f>IFERROR(VLOOKUP(F21,Stagionalità!$A$6:$M$103,10,FALSE)*C21,"")</f>
        <v>4233.5766423357663</v>
      </c>
      <c r="P21" s="2">
        <f>IFERROR(VLOOKUP(F21,Stagionalità!$A$6:$M$103,11,FALSE)*C21,"")</f>
        <v>5773.97432670526</v>
      </c>
      <c r="Q21" s="2">
        <f>IFERROR(VLOOKUP(F21,Stagionalità!$A$6:$M$103,12,FALSE)*C21,"")</f>
        <v>0</v>
      </c>
      <c r="R21" s="2">
        <f>IFERROR(VLOOKUP(F21,Stagionalità!$A$6:$M$103,13,FALSE)*C21,"")</f>
        <v>0</v>
      </c>
    </row>
    <row r="22" spans="2:18" x14ac:dyDescent="0.25">
      <c r="B22" s="28" t="s">
        <v>12</v>
      </c>
      <c r="C22" s="29">
        <v>50000</v>
      </c>
      <c r="F22" s="23" t="str">
        <f t="shared" si="0"/>
        <v xml:space="preserve">Novellini </v>
      </c>
      <c r="G22" s="2">
        <f>IFERROR(VLOOKUP(F22,Stagionalità!$A$6:$M$103,2,FALSE)*C22,"")</f>
        <v>2673.6376072714252</v>
      </c>
      <c r="H22" s="2">
        <f>IFERROR(VLOOKUP(F22,Stagionalità!$A$6:$M$103,3,FALSE)*C22,"")</f>
        <v>4610.6288447799634</v>
      </c>
      <c r="I22" s="2">
        <f>IFERROR(VLOOKUP(F22,Stagionalità!$A$6:$M$103,4,FALSE)*C22,"")</f>
        <v>1745.0238400258656</v>
      </c>
      <c r="J22" s="2">
        <f>IFERROR(VLOOKUP(F22,Stagionalità!$A$6:$M$103,5,FALSE)*C22,"")</f>
        <v>9683.2831270326587</v>
      </c>
      <c r="K22" s="2">
        <f>IFERROR(VLOOKUP(F22,Stagionalità!$A$6:$M$103,6,FALSE)*C22,"")</f>
        <v>5810.104590182742</v>
      </c>
      <c r="L22" s="2">
        <f>IFERROR(VLOOKUP(F22,Stagionalità!$A$6:$M$103,7,FALSE)*C22,"")</f>
        <v>9140.9290570196372</v>
      </c>
      <c r="M22" s="2">
        <f>IFERROR(VLOOKUP(F22,Stagionalità!$A$6:$M$103,8,FALSE)*C22,"")</f>
        <v>3834.2092638012282</v>
      </c>
      <c r="N22" s="2">
        <f>IFERROR(VLOOKUP(F22,Stagionalità!$A$6:$M$103,9,FALSE)*C22,"")</f>
        <v>2431.7608592491138</v>
      </c>
      <c r="O22" s="2">
        <f>IFERROR(VLOOKUP(F22,Stagionalità!$A$6:$M$103,10,FALSE)*C22,"")</f>
        <v>6905.0031896789942</v>
      </c>
      <c r="P22" s="2">
        <f>IFERROR(VLOOKUP(F22,Stagionalità!$A$6:$M$103,11,FALSE)*C22,"")</f>
        <v>3165.4196209583702</v>
      </c>
      <c r="Q22" s="2">
        <f>IFERROR(VLOOKUP(F22,Stagionalità!$A$6:$M$103,12,FALSE)*C22,"")</f>
        <v>0</v>
      </c>
      <c r="R22" s="2">
        <f>IFERROR(VLOOKUP(F22,Stagionalità!$A$6:$M$103,13,FALSE)*C22,"")</f>
        <v>0</v>
      </c>
    </row>
    <row r="23" spans="2:18" x14ac:dyDescent="0.25">
      <c r="B23" s="26" t="s">
        <v>92</v>
      </c>
      <c r="C23" s="27">
        <v>50000</v>
      </c>
      <c r="F23" s="23" t="str">
        <f t="shared" si="0"/>
        <v>Itap</v>
      </c>
      <c r="G23" s="2">
        <f>IFERROR(VLOOKUP(F23,Stagionalità!$A$6:$M$103,2,FALSE)*C23,"")</f>
        <v>3959.9730256425264</v>
      </c>
      <c r="H23" s="2">
        <f>IFERROR(VLOOKUP(F23,Stagionalità!$A$6:$M$103,3,FALSE)*C23,"")</f>
        <v>5034.8156095518034</v>
      </c>
      <c r="I23" s="2">
        <f>IFERROR(VLOOKUP(F23,Stagionalità!$A$6:$M$103,4,FALSE)*C23,"")</f>
        <v>5500.1345340449916</v>
      </c>
      <c r="J23" s="2">
        <f>IFERROR(VLOOKUP(F23,Stagionalità!$A$6:$M$103,5,FALSE)*C23,"")</f>
        <v>3420.8799089446588</v>
      </c>
      <c r="K23" s="2">
        <f>IFERROR(VLOOKUP(F23,Stagionalità!$A$6:$M$103,6,FALSE)*C23,"")</f>
        <v>4854.1909888083446</v>
      </c>
      <c r="L23" s="2">
        <f>IFERROR(VLOOKUP(F23,Stagionalità!$A$6:$M$103,7,FALSE)*C23,"")</f>
        <v>5855.2931547501739</v>
      </c>
      <c r="M23" s="2">
        <f>IFERROR(VLOOKUP(F23,Stagionalità!$A$6:$M$103,8,FALSE)*C23,"")</f>
        <v>3146.6105864220808</v>
      </c>
      <c r="N23" s="2">
        <f>IFERROR(VLOOKUP(F23,Stagionalità!$A$6:$M$103,9,FALSE)*C23,"")</f>
        <v>0</v>
      </c>
      <c r="O23" s="2">
        <f>IFERROR(VLOOKUP(F23,Stagionalità!$A$6:$M$103,10,FALSE)*C23,"")</f>
        <v>4704.6274082438404</v>
      </c>
      <c r="P23" s="2">
        <f>IFERROR(VLOOKUP(F23,Stagionalità!$A$6:$M$103,11,FALSE)*C23,"")</f>
        <v>13523.47478359158</v>
      </c>
      <c r="Q23" s="2">
        <f>IFERROR(VLOOKUP(F23,Stagionalità!$A$6:$M$103,12,FALSE)*C23,"")</f>
        <v>0</v>
      </c>
      <c r="R23" s="2">
        <f>IFERROR(VLOOKUP(F23,Stagionalità!$A$6:$M$103,13,FALSE)*C23,"")</f>
        <v>0</v>
      </c>
    </row>
    <row r="24" spans="2:18" x14ac:dyDescent="0.25">
      <c r="B24" s="28" t="s">
        <v>38</v>
      </c>
      <c r="C24" s="29">
        <v>45000</v>
      </c>
      <c r="F24" s="23" t="str">
        <f t="shared" si="0"/>
        <v xml:space="preserve">Raccorderie Metalliche  </v>
      </c>
      <c r="G24" s="2">
        <f>IFERROR(VLOOKUP(F24,Stagionalità!$A$6:$M$103,2,FALSE)*C24,"")</f>
        <v>2023.4702010087613</v>
      </c>
      <c r="H24" s="2">
        <f>IFERROR(VLOOKUP(F24,Stagionalità!$A$6:$M$103,3,FALSE)*C24,"")</f>
        <v>3451.8697977315906</v>
      </c>
      <c r="I24" s="2">
        <f>IFERROR(VLOOKUP(F24,Stagionalità!$A$6:$M$103,4,FALSE)*C24,"")</f>
        <v>1940.9655448053911</v>
      </c>
      <c r="J24" s="2">
        <f>IFERROR(VLOOKUP(F24,Stagionalità!$A$6:$M$103,5,FALSE)*C24,"")</f>
        <v>4192.1315490512616</v>
      </c>
      <c r="K24" s="2">
        <f>IFERROR(VLOOKUP(F24,Stagionalità!$A$6:$M$103,6,FALSE)*C24,"")</f>
        <v>3462.6596877680017</v>
      </c>
      <c r="L24" s="2">
        <f>IFERROR(VLOOKUP(F24,Stagionalità!$A$6:$M$103,7,FALSE)*C24,"")</f>
        <v>5432.3082977261429</v>
      </c>
      <c r="M24" s="2">
        <f>IFERROR(VLOOKUP(F24,Stagionalità!$A$6:$M$103,8,FALSE)*C24,"")</f>
        <v>7717.1083568254744</v>
      </c>
      <c r="N24" s="2">
        <f>IFERROR(VLOOKUP(F24,Stagionalità!$A$6:$M$103,9,FALSE)*C24,"")</f>
        <v>4368.6623898576436</v>
      </c>
      <c r="O24" s="2">
        <f>IFERROR(VLOOKUP(F24,Stagionalità!$A$6:$M$103,10,FALSE)*C24,"")</f>
        <v>5697.1400753611197</v>
      </c>
      <c r="P24" s="2">
        <f>IFERROR(VLOOKUP(F24,Stagionalità!$A$6:$M$103,11,FALSE)*C24,"")</f>
        <v>6713.6840998646148</v>
      </c>
      <c r="Q24" s="2">
        <f>IFERROR(VLOOKUP(F24,Stagionalità!$A$6:$M$103,12,FALSE)*C24,"")</f>
        <v>0</v>
      </c>
      <c r="R24" s="2">
        <f>IFERROR(VLOOKUP(F24,Stagionalità!$A$6:$M$103,13,FALSE)*C24,"")</f>
        <v>0</v>
      </c>
    </row>
    <row r="25" spans="2:18" x14ac:dyDescent="0.25">
      <c r="B25" s="26" t="s">
        <v>47</v>
      </c>
      <c r="C25" s="27">
        <v>40000</v>
      </c>
      <c r="F25" s="23" t="str">
        <f t="shared" si="0"/>
        <v xml:space="preserve">Ercos </v>
      </c>
      <c r="G25" s="2">
        <f>IFERROR(VLOOKUP(F25,Stagionalità!$A$6:$M$103,2,FALSE)*C25,"")</f>
        <v>2895.6363844638013</v>
      </c>
      <c r="H25" s="2">
        <f>IFERROR(VLOOKUP(F25,Stagionalità!$A$6:$M$103,3,FALSE)*C25,"")</f>
        <v>5306.5800207739612</v>
      </c>
      <c r="I25" s="2">
        <f>IFERROR(VLOOKUP(F25,Stagionalità!$A$6:$M$103,4,FALSE)*C25,"")</f>
        <v>3639.6352327627969</v>
      </c>
      <c r="J25" s="2">
        <f>IFERROR(VLOOKUP(F25,Stagionalità!$A$6:$M$103,5,FALSE)*C25,"")</f>
        <v>3287.0908868562142</v>
      </c>
      <c r="K25" s="2">
        <f>IFERROR(VLOOKUP(F25,Stagionalità!$A$6:$M$103,6,FALSE)*C25,"")</f>
        <v>7494.2918045018523</v>
      </c>
      <c r="L25" s="2">
        <f>IFERROR(VLOOKUP(F25,Stagionalità!$A$6:$M$103,7,FALSE)*C25,"")</f>
        <v>5801.3780164426971</v>
      </c>
      <c r="M25" s="2">
        <f>IFERROR(VLOOKUP(F25,Stagionalità!$A$6:$M$103,8,FALSE)*C25,"")</f>
        <v>3121.5307716241919</v>
      </c>
      <c r="N25" s="2">
        <f>IFERROR(VLOOKUP(F25,Stagionalità!$A$6:$M$103,9,FALSE)*C25,"")</f>
        <v>0</v>
      </c>
      <c r="O25" s="2">
        <f>IFERROR(VLOOKUP(F25,Stagionalità!$A$6:$M$103,10,FALSE)*C25,"")</f>
        <v>5590.158529166366</v>
      </c>
      <c r="P25" s="2">
        <f>IFERROR(VLOOKUP(F25,Stagionalità!$A$6:$M$103,11,FALSE)*C25,"")</f>
        <v>2863.6983534081201</v>
      </c>
      <c r="Q25" s="2">
        <f>IFERROR(VLOOKUP(F25,Stagionalità!$A$6:$M$103,12,FALSE)*C25,"")</f>
        <v>0</v>
      </c>
      <c r="R25" s="2">
        <f>IFERROR(VLOOKUP(F25,Stagionalità!$A$6:$M$103,13,FALSE)*C25,"")</f>
        <v>0</v>
      </c>
    </row>
    <row r="26" spans="2:18" x14ac:dyDescent="0.25">
      <c r="B26" s="28" t="s">
        <v>82</v>
      </c>
      <c r="C26" s="29">
        <v>33000</v>
      </c>
      <c r="F26" s="23" t="str">
        <f t="shared" si="0"/>
        <v xml:space="preserve">Va-Albertoni </v>
      </c>
      <c r="G26" s="2">
        <f>IFERROR(VLOOKUP(F26,Stagionalità!$A$6:$M$103,2,FALSE)*C26,"")</f>
        <v>4720.2791033568728</v>
      </c>
      <c r="H26" s="2">
        <f>IFERROR(VLOOKUP(F26,Stagionalità!$A$6:$M$103,3,FALSE)*C26,"")</f>
        <v>3030.4399919576213</v>
      </c>
      <c r="I26" s="2">
        <f>IFERROR(VLOOKUP(F26,Stagionalità!$A$6:$M$103,4,FALSE)*C26,"")</f>
        <v>2261.3937113524726</v>
      </c>
      <c r="J26" s="2">
        <f>IFERROR(VLOOKUP(F26,Stagionalità!$A$6:$M$103,5,FALSE)*C26,"")</f>
        <v>2458.4678858802931</v>
      </c>
      <c r="K26" s="2">
        <f>IFERROR(VLOOKUP(F26,Stagionalità!$A$6:$M$103,6,FALSE)*C26,"")</f>
        <v>3942.2056633115717</v>
      </c>
      <c r="L26" s="2">
        <f>IFERROR(VLOOKUP(F26,Stagionalità!$A$6:$M$103,7,FALSE)*C26,"")</f>
        <v>4015.9801238362147</v>
      </c>
      <c r="M26" s="2">
        <f>IFERROR(VLOOKUP(F26,Stagionalità!$A$6:$M$103,8,FALSE)*C26,"")</f>
        <v>5519.814614971131</v>
      </c>
      <c r="N26" s="2">
        <f>IFERROR(VLOOKUP(F26,Stagionalità!$A$6:$M$103,9,FALSE)*C26,"")</f>
        <v>1882.8284962804</v>
      </c>
      <c r="O26" s="2">
        <f>IFERROR(VLOOKUP(F26,Stagionalità!$A$6:$M$103,10,FALSE)*C26,"")</f>
        <v>1498.5648868117335</v>
      </c>
      <c r="P26" s="2">
        <f>IFERROR(VLOOKUP(F26,Stagionalità!$A$6:$M$103,11,FALSE)*C26,"")</f>
        <v>3670.0255222416899</v>
      </c>
      <c r="Q26" s="2">
        <f>IFERROR(VLOOKUP(F26,Stagionalità!$A$6:$M$103,12,FALSE)*C26,"")</f>
        <v>0</v>
      </c>
      <c r="R26" s="2">
        <f>IFERROR(VLOOKUP(F26,Stagionalità!$A$6:$M$103,13,FALSE)*C26,"")</f>
        <v>0</v>
      </c>
    </row>
    <row r="27" spans="2:18" x14ac:dyDescent="0.25">
      <c r="B27" s="26" t="s">
        <v>57</v>
      </c>
      <c r="C27" s="27">
        <v>30000</v>
      </c>
      <c r="F27" s="23" t="str">
        <f t="shared" si="0"/>
        <v>Tecnosystemi</v>
      </c>
      <c r="G27" s="2">
        <f>IFERROR(VLOOKUP(F27,Stagionalità!$A$6:$M$103,2,FALSE)*C27,"")</f>
        <v>2851.7958306462456</v>
      </c>
      <c r="H27" s="2">
        <f>IFERROR(VLOOKUP(F27,Stagionalità!$A$6:$M$103,3,FALSE)*C27,"")</f>
        <v>5097.8074871963718</v>
      </c>
      <c r="I27" s="2">
        <f>IFERROR(VLOOKUP(F27,Stagionalità!$A$6:$M$103,4,FALSE)*C27,"")</f>
        <v>2310.6565758015572</v>
      </c>
      <c r="J27" s="2">
        <f>IFERROR(VLOOKUP(F27,Stagionalità!$A$6:$M$103,5,FALSE)*C27,"")</f>
        <v>1729.5432680326903</v>
      </c>
      <c r="K27" s="2">
        <f>IFERROR(VLOOKUP(F27,Stagionalità!$A$6:$M$103,6,FALSE)*C27,"")</f>
        <v>2087.8768404979769</v>
      </c>
      <c r="L27" s="2">
        <f>IFERROR(VLOOKUP(F27,Stagionalità!$A$6:$M$103,7,FALSE)*C27,"")</f>
        <v>3699.0158083843198</v>
      </c>
      <c r="M27" s="2">
        <f>IFERROR(VLOOKUP(F27,Stagionalità!$A$6:$M$103,8,FALSE)*C27,"")</f>
        <v>7100.0215973913964</v>
      </c>
      <c r="N27" s="2">
        <f>IFERROR(VLOOKUP(F27,Stagionalità!$A$6:$M$103,9,FALSE)*C27,"")</f>
        <v>1647.2447467743641</v>
      </c>
      <c r="O27" s="2">
        <f>IFERROR(VLOOKUP(F27,Stagionalità!$A$6:$M$103,10,FALSE)*C27,"")</f>
        <v>1412.8488620591204</v>
      </c>
      <c r="P27" s="2">
        <f>IFERROR(VLOOKUP(F27,Stagionalità!$A$6:$M$103,11,FALSE)*C27,"")</f>
        <v>2063.1889832159577</v>
      </c>
      <c r="Q27" s="2">
        <f>IFERROR(VLOOKUP(F27,Stagionalità!$A$6:$M$103,12,FALSE)*C27,"")</f>
        <v>0</v>
      </c>
      <c r="R27" s="2">
        <f>IFERROR(VLOOKUP(F27,Stagionalità!$A$6:$M$103,13,FALSE)*C27,"")</f>
        <v>0</v>
      </c>
    </row>
    <row r="28" spans="2:18" x14ac:dyDescent="0.25">
      <c r="B28" s="28" t="s">
        <v>21</v>
      </c>
      <c r="C28" s="29">
        <v>20000</v>
      </c>
      <c r="F28" s="23" t="str">
        <f t="shared" si="0"/>
        <v xml:space="preserve">Omp Tea </v>
      </c>
      <c r="G28" s="2">
        <f>IFERROR(VLOOKUP(F28,Stagionalità!$A$6:$M$103,2,FALSE)*C28,"")</f>
        <v>3494.4278839425979</v>
      </c>
      <c r="H28" s="2">
        <f>IFERROR(VLOOKUP(F28,Stagionalità!$A$6:$M$103,3,FALSE)*C28,"")</f>
        <v>2693.0127954029526</v>
      </c>
      <c r="I28" s="2">
        <f>IFERROR(VLOOKUP(F28,Stagionalità!$A$6:$M$103,4,FALSE)*C28,"")</f>
        <v>1231.4221323641784</v>
      </c>
      <c r="J28" s="2">
        <f>IFERROR(VLOOKUP(F28,Stagionalità!$A$6:$M$103,5,FALSE)*C28,"")</f>
        <v>2365.8818921012548</v>
      </c>
      <c r="K28" s="2">
        <f>IFERROR(VLOOKUP(F28,Stagionalità!$A$6:$M$103,6,FALSE)*C28,"")</f>
        <v>2483.923041386422</v>
      </c>
      <c r="L28" s="2">
        <f>IFERROR(VLOOKUP(F28,Stagionalità!$A$6:$M$103,7,FALSE)*C28,"")</f>
        <v>829.26249459124369</v>
      </c>
      <c r="M28" s="2">
        <f>IFERROR(VLOOKUP(F28,Stagionalità!$A$6:$M$103,8,FALSE)*C28,"")</f>
        <v>4205.3096267358515</v>
      </c>
      <c r="N28" s="2">
        <f>IFERROR(VLOOKUP(F28,Stagionalità!$A$6:$M$103,9,FALSE)*C28,"")</f>
        <v>1680.634283810504</v>
      </c>
      <c r="O28" s="2">
        <f>IFERROR(VLOOKUP(F28,Stagionalità!$A$6:$M$103,10,FALSE)*C28,"")</f>
        <v>1016.1258496649948</v>
      </c>
      <c r="P28" s="2">
        <f>IFERROR(VLOOKUP(F28,Stagionalità!$A$6:$M$103,11,FALSE)*C28,"")</f>
        <v>0</v>
      </c>
      <c r="Q28" s="2">
        <f>IFERROR(VLOOKUP(F28,Stagionalità!$A$6:$M$103,12,FALSE)*C28,"")</f>
        <v>0</v>
      </c>
      <c r="R28" s="2">
        <f>IFERROR(VLOOKUP(F28,Stagionalità!$A$6:$M$103,13,FALSE)*C28,"")</f>
        <v>0</v>
      </c>
    </row>
    <row r="29" spans="2:18" x14ac:dyDescent="0.25">
      <c r="B29" s="26" t="s">
        <v>139</v>
      </c>
      <c r="C29" s="27">
        <v>20000</v>
      </c>
      <c r="F29" s="23" t="str">
        <f t="shared" si="0"/>
        <v>KINEDO</v>
      </c>
      <c r="G29" s="2">
        <f>IFERROR(VLOOKUP(F29,Stagionalità!$A$6:$M$103,2,FALSE)*C29,"")</f>
        <v>0</v>
      </c>
      <c r="H29" s="2">
        <f>IFERROR(VLOOKUP(F29,Stagionalità!$A$6:$M$103,3,FALSE)*C29,"")</f>
        <v>0</v>
      </c>
      <c r="I29" s="2">
        <f>IFERROR(VLOOKUP(F29,Stagionalità!$A$6:$M$103,4,FALSE)*C29,"")</f>
        <v>0</v>
      </c>
      <c r="J29" s="2">
        <f>IFERROR(VLOOKUP(F29,Stagionalità!$A$6:$M$103,5,FALSE)*C29,"")</f>
        <v>0</v>
      </c>
      <c r="K29" s="2">
        <f>IFERROR(VLOOKUP(F29,Stagionalità!$A$6:$M$103,6,FALSE)*C29,"")</f>
        <v>9657.7049180327886</v>
      </c>
      <c r="L29" s="2">
        <f>IFERROR(VLOOKUP(F29,Stagionalità!$A$6:$M$103,7,FALSE)*C29,"")</f>
        <v>1547.9640401903755</v>
      </c>
      <c r="M29" s="2">
        <f>IFERROR(VLOOKUP(F29,Stagionalità!$A$6:$M$103,8,FALSE)*C29,"")</f>
        <v>1984.1353781068219</v>
      </c>
      <c r="N29" s="2">
        <f>IFERROR(VLOOKUP(F29,Stagionalità!$A$6:$M$103,9,FALSE)*C29,"")</f>
        <v>-9.3072448439978839</v>
      </c>
      <c r="O29" s="2">
        <f>IFERROR(VLOOKUP(F29,Stagionalità!$A$6:$M$103,10,FALSE)*C29,"")</f>
        <v>5897.2395557905866</v>
      </c>
      <c r="P29" s="2">
        <f>IFERROR(VLOOKUP(F29,Stagionalità!$A$6:$M$103,11,FALSE)*C29,"")</f>
        <v>922.26335272342681</v>
      </c>
      <c r="Q29" s="2">
        <f>IFERROR(VLOOKUP(F29,Stagionalità!$A$6:$M$103,12,FALSE)*C29,"")</f>
        <v>0</v>
      </c>
      <c r="R29" s="2">
        <f>IFERROR(VLOOKUP(F29,Stagionalità!$A$6:$M$103,13,FALSE)*C29,"")</f>
        <v>0</v>
      </c>
    </row>
    <row r="30" spans="2:18" x14ac:dyDescent="0.25">
      <c r="B30" s="28" t="s">
        <v>14</v>
      </c>
      <c r="C30" s="29">
        <v>15000</v>
      </c>
      <c r="F30" s="23" t="str">
        <f t="shared" si="0"/>
        <v>Dab Pumps</v>
      </c>
      <c r="G30" s="2">
        <f>IFERROR(VLOOKUP(F30,Stagionalità!$A$6:$M$103,2,FALSE)*C30,"")</f>
        <v>2772.8789661025394</v>
      </c>
      <c r="H30" s="2">
        <f>IFERROR(VLOOKUP(F30,Stagionalità!$A$6:$M$103,3,FALSE)*C30,"")</f>
        <v>0</v>
      </c>
      <c r="I30" s="2">
        <f>IFERROR(VLOOKUP(F30,Stagionalità!$A$6:$M$103,4,FALSE)*C30,"")</f>
        <v>1230.4697827144789</v>
      </c>
      <c r="J30" s="2">
        <f>IFERROR(VLOOKUP(F30,Stagionalità!$A$6:$M$103,5,FALSE)*C30,"")</f>
        <v>3493.8523255412983</v>
      </c>
      <c r="K30" s="2">
        <f>IFERROR(VLOOKUP(F30,Stagionalità!$A$6:$M$103,6,FALSE)*C30,"")</f>
        <v>600.51035851536278</v>
      </c>
      <c r="L30" s="2">
        <f>IFERROR(VLOOKUP(F30,Stagionalità!$A$6:$M$103,7,FALSE)*C30,"")</f>
        <v>3212.2700608828582</v>
      </c>
      <c r="M30" s="2">
        <f>IFERROR(VLOOKUP(F30,Stagionalità!$A$6:$M$103,8,FALSE)*C30,"")</f>
        <v>4290.528864758825</v>
      </c>
      <c r="N30" s="2">
        <f>IFERROR(VLOOKUP(F30,Stagionalità!$A$6:$M$103,9,FALSE)*C30,"")</f>
        <v>-600.51035851536278</v>
      </c>
      <c r="O30" s="2">
        <f>IFERROR(VLOOKUP(F30,Stagionalità!$A$6:$M$103,10,FALSE)*C30,"")</f>
        <v>0</v>
      </c>
      <c r="P30" s="2">
        <f>IFERROR(VLOOKUP(F30,Stagionalità!$A$6:$M$103,11,FALSE)*C30,"")</f>
        <v>0</v>
      </c>
      <c r="Q30" s="2">
        <f>IFERROR(VLOOKUP(F30,Stagionalità!$A$6:$M$103,12,FALSE)*C30,"")</f>
        <v>0</v>
      </c>
      <c r="R30" s="2">
        <f>IFERROR(VLOOKUP(F30,Stagionalità!$A$6:$M$103,13,FALSE)*C30,"")</f>
        <v>0</v>
      </c>
    </row>
    <row r="31" spans="2:18" x14ac:dyDescent="0.25">
      <c r="B31" s="26" t="s">
        <v>69</v>
      </c>
      <c r="C31" s="27">
        <v>15000</v>
      </c>
      <c r="F31" s="23" t="str">
        <f t="shared" si="0"/>
        <v>Giuseppe Tirinnanzi</v>
      </c>
      <c r="G31" s="2">
        <f>IFERROR(VLOOKUP(F31,Stagionalità!$A$6:$M$103,2,FALSE)*C31,"")</f>
        <v>2333.3384584633836</v>
      </c>
      <c r="H31" s="2">
        <f>IFERROR(VLOOKUP(F31,Stagionalità!$A$6:$M$103,3,FALSE)*C31,"")</f>
        <v>1899.8101139316411</v>
      </c>
      <c r="I31" s="2">
        <f>IFERROR(VLOOKUP(F31,Stagionalità!$A$6:$M$103,4,FALSE)*C31,"")</f>
        <v>1169.2984209474321</v>
      </c>
      <c r="J31" s="2">
        <f>IFERROR(VLOOKUP(F31,Stagionalità!$A$6:$M$103,5,FALSE)*C31,"")</f>
        <v>1647.3500515075564</v>
      </c>
      <c r="K31" s="2">
        <f>IFERROR(VLOOKUP(F31,Stagionalità!$A$6:$M$103,6,FALSE)*C31,"")</f>
        <v>1066.0219253063553</v>
      </c>
      <c r="L31" s="2">
        <f>IFERROR(VLOOKUP(F31,Stagionalità!$A$6:$M$103,7,FALSE)*C31,"")</f>
        <v>1808.3303863835542</v>
      </c>
      <c r="M31" s="2">
        <f>IFERROR(VLOOKUP(F31,Stagionalità!$A$6:$M$103,8,FALSE)*C31,"")</f>
        <v>1671.7623272190526</v>
      </c>
      <c r="N31" s="2">
        <f>IFERROR(VLOOKUP(F31,Stagionalità!$A$6:$M$103,9,FALSE)*C31,"")</f>
        <v>356.69367610203079</v>
      </c>
      <c r="O31" s="2">
        <f>IFERROR(VLOOKUP(F31,Stagionalità!$A$6:$M$103,10,FALSE)*C31,"")</f>
        <v>1291.9248450929445</v>
      </c>
      <c r="P31" s="2">
        <f>IFERROR(VLOOKUP(F31,Stagionalità!$A$6:$M$103,11,FALSE)*C31,"")</f>
        <v>1755.4697950460491</v>
      </c>
      <c r="Q31" s="2">
        <f>IFERROR(VLOOKUP(F31,Stagionalità!$A$6:$M$103,12,FALSE)*C31,"")</f>
        <v>0</v>
      </c>
      <c r="R31" s="2">
        <f>IFERROR(VLOOKUP(F31,Stagionalità!$A$6:$M$103,13,FALSE)*C31,"")</f>
        <v>0</v>
      </c>
    </row>
    <row r="32" spans="2:18" x14ac:dyDescent="0.25">
      <c r="B32" s="28" t="s">
        <v>61</v>
      </c>
      <c r="C32" s="29">
        <v>15000</v>
      </c>
      <c r="F32" s="23" t="str">
        <f t="shared" si="0"/>
        <v>Carrier</v>
      </c>
      <c r="G32" s="2">
        <f>IFERROR(VLOOKUP(F32,Stagionalità!$A$6:$M$103,2,FALSE)*C32,"")</f>
        <v>0</v>
      </c>
      <c r="H32" s="2">
        <f>IFERROR(VLOOKUP(F32,Stagionalità!$A$6:$M$103,3,FALSE)*C32,"")</f>
        <v>0</v>
      </c>
      <c r="I32" s="2">
        <f>IFERROR(VLOOKUP(F32,Stagionalità!$A$6:$M$103,4,FALSE)*C32,"")</f>
        <v>0</v>
      </c>
      <c r="J32" s="2">
        <f>IFERROR(VLOOKUP(F32,Stagionalità!$A$6:$M$103,5,FALSE)*C32,"")</f>
        <v>0</v>
      </c>
      <c r="K32" s="2">
        <f>IFERROR(VLOOKUP(F32,Stagionalità!$A$6:$M$103,6,FALSE)*C32,"")</f>
        <v>13949.317881766172</v>
      </c>
      <c r="L32" s="2">
        <f>IFERROR(VLOOKUP(F32,Stagionalità!$A$6:$M$103,7,FALSE)*C32,"")</f>
        <v>386.16693560217107</v>
      </c>
      <c r="M32" s="2">
        <f>IFERROR(VLOOKUP(F32,Stagionalità!$A$6:$M$103,8,FALSE)*C32,"")</f>
        <v>0</v>
      </c>
      <c r="N32" s="2">
        <f>IFERROR(VLOOKUP(F32,Stagionalità!$A$6:$M$103,9,FALSE)*C32,"")</f>
        <v>663.41499193193488</v>
      </c>
      <c r="O32" s="2">
        <f>IFERROR(VLOOKUP(F32,Stagionalità!$A$6:$M$103,10,FALSE)*C32,"")</f>
        <v>0</v>
      </c>
      <c r="P32" s="2">
        <f>IFERROR(VLOOKUP(F32,Stagionalità!$A$6:$M$103,11,FALSE)*C32,"")</f>
        <v>1.1001906997212849</v>
      </c>
      <c r="Q32" s="2">
        <f>IFERROR(VLOOKUP(F32,Stagionalità!$A$6:$M$103,12,FALSE)*C32,"")</f>
        <v>0</v>
      </c>
      <c r="R32" s="2">
        <f>IFERROR(VLOOKUP(F32,Stagionalità!$A$6:$M$103,13,FALSE)*C32,"")</f>
        <v>0</v>
      </c>
    </row>
    <row r="33" spans="2:18" x14ac:dyDescent="0.25">
      <c r="B33" s="26" t="s">
        <v>31</v>
      </c>
      <c r="C33" s="27">
        <v>15000</v>
      </c>
      <c r="F33" s="23" t="str">
        <f t="shared" si="0"/>
        <v xml:space="preserve">L'isolante K-Flex </v>
      </c>
      <c r="G33" s="2">
        <f>IFERROR(VLOOKUP(F33,Stagionalità!$A$6:$M$103,2,FALSE)*C33,"")</f>
        <v>1157.424671197871</v>
      </c>
      <c r="H33" s="2">
        <f>IFERROR(VLOOKUP(F33,Stagionalità!$A$6:$M$103,3,FALSE)*C33,"")</f>
        <v>3310.6925605730271</v>
      </c>
      <c r="I33" s="2">
        <f>IFERROR(VLOOKUP(F33,Stagionalità!$A$6:$M$103,4,FALSE)*C33,"")</f>
        <v>1756.0058291029627</v>
      </c>
      <c r="J33" s="2">
        <f>IFERROR(VLOOKUP(F33,Stagionalità!$A$6:$M$103,5,FALSE)*C33,"")</f>
        <v>901.34906672584077</v>
      </c>
      <c r="K33" s="2">
        <f>IFERROR(VLOOKUP(F33,Stagionalità!$A$6:$M$103,6,FALSE)*C33,"")</f>
        <v>845.41438562215603</v>
      </c>
      <c r="L33" s="2">
        <f>IFERROR(VLOOKUP(F33,Stagionalità!$A$6:$M$103,7,FALSE)*C33,"")</f>
        <v>3941.427581173919</v>
      </c>
      <c r="M33" s="2">
        <f>IFERROR(VLOOKUP(F33,Stagionalità!$A$6:$M$103,8,FALSE)*C33,"")</f>
        <v>1600.418194670993</v>
      </c>
      <c r="N33" s="2">
        <f>IFERROR(VLOOKUP(F33,Stagionalità!$A$6:$M$103,9,FALSE)*C33,"")</f>
        <v>0</v>
      </c>
      <c r="O33" s="2">
        <f>IFERROR(VLOOKUP(F33,Stagionalità!$A$6:$M$103,10,FALSE)*C33,"")</f>
        <v>1165.1571547205901</v>
      </c>
      <c r="P33" s="2">
        <f>IFERROR(VLOOKUP(F33,Stagionalità!$A$6:$M$103,11,FALSE)*C33,"")</f>
        <v>322.11055621264109</v>
      </c>
      <c r="Q33" s="2">
        <f>IFERROR(VLOOKUP(F33,Stagionalità!$A$6:$M$103,12,FALSE)*C33,"")</f>
        <v>0</v>
      </c>
      <c r="R33" s="2">
        <f>IFERROR(VLOOKUP(F33,Stagionalità!$A$6:$M$103,13,FALSE)*C33,"")</f>
        <v>0</v>
      </c>
    </row>
    <row r="34" spans="2:18" x14ac:dyDescent="0.25">
      <c r="B34" s="28" t="s">
        <v>51</v>
      </c>
      <c r="C34" s="29">
        <v>12000</v>
      </c>
      <c r="F34" s="23" t="str">
        <f t="shared" si="0"/>
        <v>Fondital</v>
      </c>
      <c r="G34" s="2">
        <f>IFERROR(VLOOKUP(F34,Stagionalità!$A$6:$M$103,2,FALSE)*C34,"")</f>
        <v>0</v>
      </c>
      <c r="H34" s="2">
        <f>IFERROR(VLOOKUP(F34,Stagionalità!$A$6:$M$103,3,FALSE)*C34,"")</f>
        <v>5148.4934007986349</v>
      </c>
      <c r="I34" s="2">
        <f>IFERROR(VLOOKUP(F34,Stagionalità!$A$6:$M$103,4,FALSE)*C34,"")</f>
        <v>0</v>
      </c>
      <c r="J34" s="2">
        <f>IFERROR(VLOOKUP(F34,Stagionalità!$A$6:$M$103,5,FALSE)*C34,"")</f>
        <v>0</v>
      </c>
      <c r="K34" s="2">
        <f>IFERROR(VLOOKUP(F34,Stagionalità!$A$6:$M$103,6,FALSE)*C34,"")</f>
        <v>0</v>
      </c>
      <c r="L34" s="2">
        <f>IFERROR(VLOOKUP(F34,Stagionalità!$A$6:$M$103,7,FALSE)*C34,"")</f>
        <v>-77.230625983512894</v>
      </c>
      <c r="M34" s="2">
        <f>IFERROR(VLOOKUP(F34,Stagionalità!$A$6:$M$103,8,FALSE)*C34,"")</f>
        <v>6.1522533868401172</v>
      </c>
      <c r="N34" s="2">
        <f>IFERROR(VLOOKUP(F34,Stagionalità!$A$6:$M$103,9,FALSE)*C34,"")</f>
        <v>71.078372596672764</v>
      </c>
      <c r="O34" s="2">
        <f>IFERROR(VLOOKUP(F34,Stagionalità!$A$6:$M$103,10,FALSE)*C34,"")</f>
        <v>3431.766631136853</v>
      </c>
      <c r="P34" s="2">
        <f>IFERROR(VLOOKUP(F34,Stagionalità!$A$6:$M$103,11,FALSE)*C34,"")</f>
        <v>3419.7399680645117</v>
      </c>
      <c r="Q34" s="2">
        <f>IFERROR(VLOOKUP(F34,Stagionalità!$A$6:$M$103,12,FALSE)*C34,"")</f>
        <v>0</v>
      </c>
      <c r="R34" s="2">
        <f>IFERROR(VLOOKUP(F34,Stagionalità!$A$6:$M$103,13,FALSE)*C34,"")</f>
        <v>0</v>
      </c>
    </row>
    <row r="35" spans="2:18" x14ac:dyDescent="0.25">
      <c r="B35" s="26" t="s">
        <v>87</v>
      </c>
      <c r="C35" s="27">
        <v>10000</v>
      </c>
      <c r="F35" s="23" t="str">
        <f t="shared" si="0"/>
        <v>TECNOCONTROL</v>
      </c>
      <c r="G35" s="2">
        <f>IFERROR(VLOOKUP(F35,Stagionalità!$A$6:$M$103,2,FALSE)*C35,"")</f>
        <v>0</v>
      </c>
      <c r="H35" s="2">
        <f>IFERROR(VLOOKUP(F35,Stagionalità!$A$6:$M$103,3,FALSE)*C35,"")</f>
        <v>3836.0298085038726</v>
      </c>
      <c r="I35" s="2">
        <f>IFERROR(VLOOKUP(F35,Stagionalità!$A$6:$M$103,4,FALSE)*C35,"")</f>
        <v>897.85822314581878</v>
      </c>
      <c r="J35" s="2">
        <f>IFERROR(VLOOKUP(F35,Stagionalità!$A$6:$M$103,5,FALSE)*C35,"")</f>
        <v>584.31585556225161</v>
      </c>
      <c r="K35" s="2">
        <f>IFERROR(VLOOKUP(F35,Stagionalità!$A$6:$M$103,6,FALSE)*C35,"")</f>
        <v>706.02880864169106</v>
      </c>
      <c r="L35" s="2">
        <f>IFERROR(VLOOKUP(F35,Stagionalità!$A$6:$M$103,7,FALSE)*C35,"")</f>
        <v>718.32441113972629</v>
      </c>
      <c r="M35" s="2">
        <f>IFERROR(VLOOKUP(F35,Stagionalità!$A$6:$M$103,8,FALSE)*C35,"")</f>
        <v>918.03562211695123</v>
      </c>
      <c r="N35" s="2">
        <f>IFERROR(VLOOKUP(F35,Stagionalità!$A$6:$M$103,9,FALSE)*C35,"")</f>
        <v>0</v>
      </c>
      <c r="O35" s="2">
        <f>IFERROR(VLOOKUP(F35,Stagionalità!$A$6:$M$103,10,FALSE)*C35,"")</f>
        <v>829.34514431794435</v>
      </c>
      <c r="P35" s="2">
        <f>IFERROR(VLOOKUP(F35,Stagionalità!$A$6:$M$103,11,FALSE)*C35,"")</f>
        <v>1510.0621265717441</v>
      </c>
      <c r="Q35" s="2">
        <f>IFERROR(VLOOKUP(F35,Stagionalità!$A$6:$M$103,12,FALSE)*C35,"")</f>
        <v>0</v>
      </c>
      <c r="R35" s="2">
        <f>IFERROR(VLOOKUP(F35,Stagionalità!$A$6:$M$103,13,FALSE)*C35,"")</f>
        <v>0</v>
      </c>
    </row>
    <row r="36" spans="2:18" x14ac:dyDescent="0.25">
      <c r="B36" s="28" t="s">
        <v>95</v>
      </c>
      <c r="C36" s="29">
        <v>10000</v>
      </c>
      <c r="F36" s="23" t="str">
        <f t="shared" si="0"/>
        <v>Varem</v>
      </c>
      <c r="G36" s="2">
        <f>IFERROR(VLOOKUP(F36,Stagionalità!$A$6:$M$103,2,FALSE)*C36,"")</f>
        <v>0</v>
      </c>
      <c r="H36" s="2">
        <f>IFERROR(VLOOKUP(F36,Stagionalità!$A$6:$M$103,3,FALSE)*C36,"")</f>
        <v>749.67052674960496</v>
      </c>
      <c r="I36" s="2">
        <f>IFERROR(VLOOKUP(F36,Stagionalità!$A$6:$M$103,4,FALSE)*C36,"")</f>
        <v>3568.6142196578912</v>
      </c>
      <c r="J36" s="2">
        <f>IFERROR(VLOOKUP(F36,Stagionalità!$A$6:$M$103,5,FALSE)*C36,"")</f>
        <v>1310.6921429121364</v>
      </c>
      <c r="K36" s="2">
        <f>IFERROR(VLOOKUP(F36,Stagionalità!$A$6:$M$103,6,FALSE)*C36,"")</f>
        <v>2242.9995425869643</v>
      </c>
      <c r="L36" s="2">
        <f>IFERROR(VLOOKUP(F36,Stagionalità!$A$6:$M$103,7,FALSE)*C36,"")</f>
        <v>0</v>
      </c>
      <c r="M36" s="2">
        <f>IFERROR(VLOOKUP(F36,Stagionalità!$A$6:$M$103,8,FALSE)*C36,"")</f>
        <v>0</v>
      </c>
      <c r="N36" s="2">
        <f>IFERROR(VLOOKUP(F36,Stagionalità!$A$6:$M$103,9,FALSE)*C36,"")</f>
        <v>0</v>
      </c>
      <c r="O36" s="2">
        <f>IFERROR(VLOOKUP(F36,Stagionalità!$A$6:$M$103,10,FALSE)*C36,"")</f>
        <v>1231.4260870352844</v>
      </c>
      <c r="P36" s="2">
        <f>IFERROR(VLOOKUP(F36,Stagionalità!$A$6:$M$103,11,FALSE)*C36,"")</f>
        <v>896.5974810581173</v>
      </c>
      <c r="Q36" s="2">
        <f>IFERROR(VLOOKUP(F36,Stagionalità!$A$6:$M$103,12,FALSE)*C36,"")</f>
        <v>0</v>
      </c>
      <c r="R36" s="2">
        <f>IFERROR(VLOOKUP(F36,Stagionalità!$A$6:$M$103,13,FALSE)*C36,"")</f>
        <v>0</v>
      </c>
    </row>
    <row r="37" spans="2:18" x14ac:dyDescent="0.25">
      <c r="B37" s="26" t="s">
        <v>96</v>
      </c>
      <c r="C37" s="27">
        <v>10000</v>
      </c>
      <c r="F37" s="23" t="str">
        <f t="shared" si="0"/>
        <v>Ideal Standard</v>
      </c>
      <c r="G37" s="2">
        <f>IFERROR(VLOOKUP(F37,Stagionalità!$A$6:$M$103,2,FALSE)*C37,"")</f>
        <v>0</v>
      </c>
      <c r="H37" s="2">
        <f>IFERROR(VLOOKUP(F37,Stagionalità!$A$6:$M$103,3,FALSE)*C37,"")</f>
        <v>2176.6830007071826</v>
      </c>
      <c r="I37" s="2">
        <f>IFERROR(VLOOKUP(F37,Stagionalità!$A$6:$M$103,4,FALSE)*C37,"")</f>
        <v>-161.43163797257631</v>
      </c>
      <c r="J37" s="2">
        <f>IFERROR(VLOOKUP(F37,Stagionalità!$A$6:$M$103,5,FALSE)*C37,"")</f>
        <v>1163.8786149234302</v>
      </c>
      <c r="K37" s="2">
        <f>IFERROR(VLOOKUP(F37,Stagionalità!$A$6:$M$103,6,FALSE)*C37,"")</f>
        <v>470.93354361063655</v>
      </c>
      <c r="L37" s="2">
        <f>IFERROR(VLOOKUP(F37,Stagionalità!$A$6:$M$103,7,FALSE)*C37,"")</f>
        <v>599.29031410172161</v>
      </c>
      <c r="M37" s="2">
        <f>IFERROR(VLOOKUP(F37,Stagionalità!$A$6:$M$103,8,FALSE)*C37,"")</f>
        <v>759.18868007184437</v>
      </c>
      <c r="N37" s="2">
        <f>IFERROR(VLOOKUP(F37,Stagionalità!$A$6:$M$103,9,FALSE)*C37,"")</f>
        <v>368.20431944627001</v>
      </c>
      <c r="O37" s="2">
        <f>IFERROR(VLOOKUP(F37,Stagionalità!$A$6:$M$103,10,FALSE)*C37,"")</f>
        <v>2201.778595522846</v>
      </c>
      <c r="P37" s="2">
        <f>IFERROR(VLOOKUP(F37,Stagionalità!$A$6:$M$103,11,FALSE)*C37,"")</f>
        <v>2421.4745695886454</v>
      </c>
      <c r="Q37" s="2">
        <f>IFERROR(VLOOKUP(F37,Stagionalità!$A$6:$M$103,12,FALSE)*C37,"")</f>
        <v>0</v>
      </c>
      <c r="R37" s="2">
        <f>IFERROR(VLOOKUP(F37,Stagionalità!$A$6:$M$103,13,FALSE)*C37,"")</f>
        <v>0</v>
      </c>
    </row>
    <row r="38" spans="2:18" x14ac:dyDescent="0.25">
      <c r="B38" s="28" t="s">
        <v>36</v>
      </c>
      <c r="C38" s="29">
        <v>5000</v>
      </c>
      <c r="F38" s="23" t="str">
        <f t="shared" si="0"/>
        <v>Farg</v>
      </c>
      <c r="G38" s="2">
        <f>IFERROR(VLOOKUP(F38,Stagionalità!$A$6:$M$103,2,FALSE)*C38,"")</f>
        <v>0</v>
      </c>
      <c r="H38" s="2">
        <f>IFERROR(VLOOKUP(F38,Stagionalità!$A$6:$M$103,3,FALSE)*C38,"")</f>
        <v>694.21760178552461</v>
      </c>
      <c r="I38" s="2">
        <f>IFERROR(VLOOKUP(F38,Stagionalità!$A$6:$M$103,4,FALSE)*C38,"")</f>
        <v>1401.8989271942366</v>
      </c>
      <c r="J38" s="2">
        <f>IFERROR(VLOOKUP(F38,Stagionalità!$A$6:$M$103,5,FALSE)*C38,"")</f>
        <v>1205.6131980635732</v>
      </c>
      <c r="K38" s="2">
        <f>IFERROR(VLOOKUP(F38,Stagionalità!$A$6:$M$103,6,FALSE)*C38,"")</f>
        <v>627.01193437112477</v>
      </c>
      <c r="L38" s="2">
        <f>IFERROR(VLOOKUP(F38,Stagionalità!$A$6:$M$103,7,FALSE)*C38,"")</f>
        <v>0</v>
      </c>
      <c r="M38" s="2">
        <f>IFERROR(VLOOKUP(F38,Stagionalità!$A$6:$M$103,8,FALSE)*C38,"")</f>
        <v>1071.2583385855407</v>
      </c>
      <c r="N38" s="2">
        <f>IFERROR(VLOOKUP(F38,Stagionalità!$A$6:$M$103,9,FALSE)*C38,"")</f>
        <v>0</v>
      </c>
      <c r="O38" s="2">
        <f>IFERROR(VLOOKUP(F38,Stagionalità!$A$6:$M$103,10,FALSE)*C38,"")</f>
        <v>0</v>
      </c>
      <c r="P38" s="2">
        <f>IFERROR(VLOOKUP(F38,Stagionalità!$A$6:$M$103,11,FALSE)*C38,"")</f>
        <v>0</v>
      </c>
      <c r="Q38" s="2">
        <f>IFERROR(VLOOKUP(F38,Stagionalità!$A$6:$M$103,12,FALSE)*C38,"")</f>
        <v>0</v>
      </c>
      <c r="R38" s="2">
        <f>IFERROR(VLOOKUP(F38,Stagionalità!$A$6:$M$103,13,FALSE)*C38,"")</f>
        <v>0</v>
      </c>
    </row>
    <row r="39" spans="2:18" x14ac:dyDescent="0.25">
      <c r="B39" s="26" t="s">
        <v>64</v>
      </c>
      <c r="C39" s="27">
        <v>5000</v>
      </c>
      <c r="F39" s="23" t="str">
        <f t="shared" si="0"/>
        <v>Negrari</v>
      </c>
      <c r="G39" s="2">
        <f>IFERROR(VLOOKUP(F39,Stagionalità!$A$6:$M$103,2,FALSE)*C39,"")</f>
        <v>710.56830735239964</v>
      </c>
      <c r="H39" s="2">
        <f>IFERROR(VLOOKUP(F39,Stagionalità!$A$6:$M$103,3,FALSE)*C39,"")</f>
        <v>766.66257518104828</v>
      </c>
      <c r="I39" s="2">
        <f>IFERROR(VLOOKUP(F39,Stagionalità!$A$6:$M$103,4,FALSE)*C39,"")</f>
        <v>0</v>
      </c>
      <c r="J39" s="2">
        <f>IFERROR(VLOOKUP(F39,Stagionalità!$A$6:$M$103,5,FALSE)*C39,"")</f>
        <v>1085.7616300478705</v>
      </c>
      <c r="K39" s="2">
        <f>IFERROR(VLOOKUP(F39,Stagionalità!$A$6:$M$103,6,FALSE)*C39,"")</f>
        <v>0</v>
      </c>
      <c r="L39" s="2">
        <f>IFERROR(VLOOKUP(F39,Stagionalità!$A$6:$M$103,7,FALSE)*C39,"")</f>
        <v>1993.7768503743707</v>
      </c>
      <c r="M39" s="2">
        <f>IFERROR(VLOOKUP(F39,Stagionalità!$A$6:$M$103,8,FALSE)*C39,"")</f>
        <v>443.23063704431064</v>
      </c>
      <c r="N39" s="2">
        <f>IFERROR(VLOOKUP(F39,Stagionalità!$A$6:$M$103,9,FALSE)*C39,"")</f>
        <v>0</v>
      </c>
      <c r="O39" s="2">
        <f>IFERROR(VLOOKUP(F39,Stagionalità!$A$6:$M$103,10,FALSE)*C39,"")</f>
        <v>0</v>
      </c>
      <c r="P39" s="2">
        <f>IFERROR(VLOOKUP(F39,Stagionalità!$A$6:$M$103,11,FALSE)*C39,"")</f>
        <v>0</v>
      </c>
      <c r="Q39" s="2">
        <f>IFERROR(VLOOKUP(F39,Stagionalità!$A$6:$M$103,12,FALSE)*C39,"")</f>
        <v>0</v>
      </c>
      <c r="R39" s="2">
        <f>IFERROR(VLOOKUP(F39,Stagionalità!$A$6:$M$103,13,FALSE)*C39,"")</f>
        <v>0</v>
      </c>
    </row>
    <row r="40" spans="2:18" x14ac:dyDescent="0.25">
      <c r="B40" s="28" t="s">
        <v>35</v>
      </c>
      <c r="C40" s="29">
        <v>4000</v>
      </c>
      <c r="F40" s="23" t="str">
        <f t="shared" si="0"/>
        <v>System Group (Rototec)</v>
      </c>
      <c r="G40" s="2">
        <f>IFERROR(VLOOKUP(F40,Stagionalità!$A$6:$M$103,2,FALSE)*C40,"")</f>
        <v>4000</v>
      </c>
      <c r="H40" s="2">
        <f>IFERROR(VLOOKUP(F40,Stagionalità!$A$6:$M$103,3,FALSE)*C40,"")</f>
        <v>0</v>
      </c>
      <c r="I40" s="2">
        <f>IFERROR(VLOOKUP(F40,Stagionalità!$A$6:$M$103,4,FALSE)*C40,"")</f>
        <v>0</v>
      </c>
      <c r="J40" s="2">
        <f>IFERROR(VLOOKUP(F40,Stagionalità!$A$6:$M$103,5,FALSE)*C40,"")</f>
        <v>0</v>
      </c>
      <c r="K40" s="2">
        <f>IFERROR(VLOOKUP(F40,Stagionalità!$A$6:$M$103,6,FALSE)*C40,"")</f>
        <v>0</v>
      </c>
      <c r="L40" s="2">
        <f>IFERROR(VLOOKUP(F40,Stagionalità!$A$6:$M$103,7,FALSE)*C40,"")</f>
        <v>0</v>
      </c>
      <c r="M40" s="2">
        <f>IFERROR(VLOOKUP(F40,Stagionalità!$A$6:$M$103,8,FALSE)*C40,"")</f>
        <v>0</v>
      </c>
      <c r="N40" s="2">
        <f>IFERROR(VLOOKUP(F40,Stagionalità!$A$6:$M$103,9,FALSE)*C40,"")</f>
        <v>0</v>
      </c>
      <c r="O40" s="2">
        <f>IFERROR(VLOOKUP(F40,Stagionalità!$A$6:$M$103,10,FALSE)*C40,"")</f>
        <v>0</v>
      </c>
      <c r="P40" s="2">
        <f>IFERROR(VLOOKUP(F40,Stagionalità!$A$6:$M$103,11,FALSE)*C40,"")</f>
        <v>0</v>
      </c>
      <c r="Q40" s="2">
        <f>IFERROR(VLOOKUP(F40,Stagionalità!$A$6:$M$103,12,FALSE)*C40,"")</f>
        <v>0</v>
      </c>
      <c r="R40" s="2">
        <f>IFERROR(VLOOKUP(F40,Stagionalità!$A$6:$M$103,13,FALSE)*C40,"")</f>
        <v>0</v>
      </c>
    </row>
    <row r="41" spans="2:18" x14ac:dyDescent="0.25">
      <c r="B41" s="26" t="s">
        <v>50</v>
      </c>
      <c r="C41" s="27">
        <v>4000</v>
      </c>
      <c r="F41" s="23" t="str">
        <f t="shared" si="0"/>
        <v>Rems</v>
      </c>
      <c r="G41" s="2">
        <f>IFERROR(VLOOKUP(F41,Stagionalità!$A$6:$M$103,2,FALSE)*C41,"")</f>
        <v>0</v>
      </c>
      <c r="H41" s="2">
        <f>IFERROR(VLOOKUP(F41,Stagionalità!$A$6:$M$103,3,FALSE)*C41,"")</f>
        <v>0</v>
      </c>
      <c r="I41" s="2">
        <f>IFERROR(VLOOKUP(F41,Stagionalità!$A$6:$M$103,4,FALSE)*C41,"")</f>
        <v>439.88741455568959</v>
      </c>
      <c r="J41" s="2">
        <f>IFERROR(VLOOKUP(F41,Stagionalità!$A$6:$M$103,5,FALSE)*C41,"")</f>
        <v>143.94853236831523</v>
      </c>
      <c r="K41" s="2">
        <f>IFERROR(VLOOKUP(F41,Stagionalità!$A$6:$M$103,6,FALSE)*C41,"")</f>
        <v>843.58665058303177</v>
      </c>
      <c r="L41" s="2">
        <f>IFERROR(VLOOKUP(F41,Stagionalità!$A$6:$M$103,7,FALSE)*C41,"")</f>
        <v>69.963811821471651</v>
      </c>
      <c r="M41" s="2">
        <f>IFERROR(VLOOKUP(F41,Stagionalità!$A$6:$M$103,8,FALSE)*C41,"")</f>
        <v>886.20828307197428</v>
      </c>
      <c r="N41" s="2">
        <f>IFERROR(VLOOKUP(F41,Stagionalità!$A$6:$M$103,9,FALSE)*C41,"")</f>
        <v>0</v>
      </c>
      <c r="O41" s="2">
        <f>IFERROR(VLOOKUP(F41,Stagionalità!$A$6:$M$103,10,FALSE)*C41,"")</f>
        <v>1426.6184157619621</v>
      </c>
      <c r="P41" s="2">
        <f>IFERROR(VLOOKUP(F41,Stagionalità!$A$6:$M$103,11,FALSE)*C41,"")</f>
        <v>189.78689183755529</v>
      </c>
      <c r="Q41" s="2">
        <f>IFERROR(VLOOKUP(F41,Stagionalità!$A$6:$M$103,12,FALSE)*C41,"")</f>
        <v>0</v>
      </c>
      <c r="R41" s="2">
        <f>IFERROR(VLOOKUP(F41,Stagionalità!$A$6:$M$103,13,FALSE)*C41,"")</f>
        <v>0</v>
      </c>
    </row>
    <row r="42" spans="2:18" x14ac:dyDescent="0.25">
      <c r="B42" s="28" t="s">
        <v>76</v>
      </c>
      <c r="C42" s="29">
        <v>3000</v>
      </c>
      <c r="F42" s="23" t="str">
        <f t="shared" si="0"/>
        <v>River</v>
      </c>
      <c r="G42" s="2">
        <f>IFERROR(VLOOKUP(F42,Stagionalità!$A$6:$M$103,2,FALSE)*C42,"")</f>
        <v>135.00077765424916</v>
      </c>
      <c r="H42" s="2">
        <f>IFERROR(VLOOKUP(F42,Stagionalità!$A$6:$M$103,3,FALSE)*C42,"")</f>
        <v>197.86980339748501</v>
      </c>
      <c r="I42" s="2">
        <f>IFERROR(VLOOKUP(F42,Stagionalità!$A$6:$M$103,4,FALSE)*C42,"")</f>
        <v>331.59177184200365</v>
      </c>
      <c r="J42" s="2">
        <f>IFERROR(VLOOKUP(F42,Stagionalità!$A$6:$M$103,5,FALSE)*C42,"")</f>
        <v>125.57388003387119</v>
      </c>
      <c r="K42" s="2">
        <f>IFERROR(VLOOKUP(F42,Stagionalità!$A$6:$M$103,6,FALSE)*C42,"")</f>
        <v>156.92198687780461</v>
      </c>
      <c r="L42" s="2">
        <f>IFERROR(VLOOKUP(F42,Stagionalità!$A$6:$M$103,7,FALSE)*C42,"")</f>
        <v>42.503125018001299</v>
      </c>
      <c r="M42" s="2">
        <f>IFERROR(VLOOKUP(F42,Stagionalità!$A$6:$M$103,8,FALSE)*C42,"")</f>
        <v>0</v>
      </c>
      <c r="N42" s="2">
        <f>IFERROR(VLOOKUP(F42,Stagionalità!$A$6:$M$103,9,FALSE)*C42,"")</f>
        <v>1108.2955546978956</v>
      </c>
      <c r="O42" s="2">
        <f>IFERROR(VLOOKUP(F42,Stagionalità!$A$6:$M$103,10,FALSE)*C42,"")</f>
        <v>902.24310047868948</v>
      </c>
      <c r="P42" s="2">
        <f>IFERROR(VLOOKUP(F42,Stagionalità!$A$6:$M$103,11,FALSE)*C42,"")</f>
        <v>0</v>
      </c>
      <c r="Q42" s="2">
        <f>IFERROR(VLOOKUP(F42,Stagionalità!$A$6:$M$103,12,FALSE)*C42,"")</f>
        <v>0</v>
      </c>
      <c r="R42" s="2">
        <f>IFERROR(VLOOKUP(F42,Stagionalità!$A$6:$M$103,13,FALSE)*C42,"")</f>
        <v>0</v>
      </c>
    </row>
    <row r="43" spans="2:18" x14ac:dyDescent="0.25">
      <c r="B43" s="26" t="s">
        <v>75</v>
      </c>
      <c r="C43" s="27">
        <v>1000</v>
      </c>
      <c r="F43" s="23" t="str">
        <f t="shared" si="0"/>
        <v>Griffon - Bostik</v>
      </c>
      <c r="G43" s="2">
        <f>IFERROR(VLOOKUP(F43,Stagionalità!$A$6:$M$103,2,FALSE)*C43,"")</f>
        <v>0</v>
      </c>
      <c r="H43" s="2">
        <f>IFERROR(VLOOKUP(F43,Stagionalità!$A$6:$M$103,3,FALSE)*C43,"")</f>
        <v>0</v>
      </c>
      <c r="I43" s="2">
        <f>IFERROR(VLOOKUP(F43,Stagionalità!$A$6:$M$103,4,FALSE)*C43,"")</f>
        <v>0</v>
      </c>
      <c r="J43" s="2">
        <f>IFERROR(VLOOKUP(F43,Stagionalità!$A$6:$M$103,5,FALSE)*C43,"")</f>
        <v>558.60278806108283</v>
      </c>
      <c r="K43" s="2">
        <f>IFERROR(VLOOKUP(F43,Stagionalità!$A$6:$M$103,6,FALSE)*C43,"")</f>
        <v>120.51712170291529</v>
      </c>
      <c r="L43" s="2">
        <f>IFERROR(VLOOKUP(F43,Stagionalità!$A$6:$M$103,7,FALSE)*C43,"")</f>
        <v>68.327741786210098</v>
      </c>
      <c r="M43" s="2">
        <f>IFERROR(VLOOKUP(F43,Stagionalità!$A$6:$M$103,8,FALSE)*C43,"")</f>
        <v>0</v>
      </c>
      <c r="N43" s="2">
        <f>IFERROR(VLOOKUP(F43,Stagionalità!$A$6:$M$103,9,FALSE)*C43,"")</f>
        <v>0</v>
      </c>
      <c r="O43" s="2">
        <f>IFERROR(VLOOKUP(F43,Stagionalità!$A$6:$M$103,10,FALSE)*C43,"")</f>
        <v>252.55234844979174</v>
      </c>
      <c r="P43" s="2">
        <f>IFERROR(VLOOKUP(F43,Stagionalità!$A$6:$M$103,11,FALSE)*C43,"")</f>
        <v>0</v>
      </c>
      <c r="Q43" s="2">
        <f>IFERROR(VLOOKUP(F43,Stagionalità!$A$6:$M$103,12,FALSE)*C43,"")</f>
        <v>0</v>
      </c>
      <c r="R43" s="2">
        <f>IFERROR(VLOOKUP(F43,Stagionalità!$A$6:$M$103,13,FALSE)*C43,"")</f>
        <v>0</v>
      </c>
    </row>
    <row r="44" spans="2:18" x14ac:dyDescent="0.25">
      <c r="B44" s="28"/>
      <c r="C44" s="29"/>
      <c r="F44" s="23" t="str">
        <f t="shared" si="0"/>
        <v/>
      </c>
      <c r="G44" s="2" t="str">
        <f>IFERROR(VLOOKUP(F44,Stagionalità!$A$6:$M$103,2,FALSE)*C44,"")</f>
        <v/>
      </c>
      <c r="H44" s="2" t="str">
        <f>IFERROR(VLOOKUP(F44,Stagionalità!$A$6:$M$103,3,FALSE)*C44,"")</f>
        <v/>
      </c>
      <c r="I44" s="2" t="str">
        <f>IFERROR(VLOOKUP(F44,Stagionalità!$A$6:$M$103,4,FALSE)*C44,"")</f>
        <v/>
      </c>
      <c r="J44" s="2" t="str">
        <f>IFERROR(VLOOKUP(F44,Stagionalità!$A$6:$M$103,5,FALSE)*C44,"")</f>
        <v/>
      </c>
      <c r="K44" s="2" t="str">
        <f>IFERROR(VLOOKUP(F44,Stagionalità!$A$6:$M$103,6,FALSE)*C44,"")</f>
        <v/>
      </c>
      <c r="L44" s="2" t="str">
        <f>IFERROR(VLOOKUP(F44,Stagionalità!$A$6:$M$103,7,FALSE)*C44,"")</f>
        <v/>
      </c>
      <c r="M44" s="2" t="str">
        <f>IFERROR(VLOOKUP(F44,Stagionalità!$A$6:$M$103,8,FALSE)*C44,"")</f>
        <v/>
      </c>
      <c r="N44" s="2" t="str">
        <f>IFERROR(VLOOKUP(F44,Stagionalità!$A$6:$M$103,9,FALSE)*C44,"")</f>
        <v/>
      </c>
      <c r="O44" s="2" t="str">
        <f>IFERROR(VLOOKUP(F44,Stagionalità!$A$6:$M$103,10,FALSE)*C44,"")</f>
        <v/>
      </c>
      <c r="P44" s="2" t="str">
        <f>IFERROR(VLOOKUP(F44,Stagionalità!$A$6:$M$103,11,FALSE)*C44,"")</f>
        <v/>
      </c>
      <c r="Q44" s="2" t="str">
        <f>IFERROR(VLOOKUP(F44,Stagionalità!$A$6:$M$103,12,FALSE)*C44,"")</f>
        <v/>
      </c>
      <c r="R44" s="2" t="str">
        <f>IFERROR(VLOOKUP(F44,Stagionalità!$A$6:$M$103,13,FALSE)*C44,"")</f>
        <v/>
      </c>
    </row>
    <row r="45" spans="2:18" x14ac:dyDescent="0.25">
      <c r="B45" s="26"/>
      <c r="C45" s="27"/>
      <c r="F45" s="23" t="str">
        <f t="shared" si="0"/>
        <v/>
      </c>
      <c r="G45" s="2" t="str">
        <f>IFERROR(VLOOKUP(F45,Stagionalità!$A$6:$M$103,2,FALSE)*C45,"")</f>
        <v/>
      </c>
      <c r="H45" s="2" t="str">
        <f>IFERROR(VLOOKUP(F45,Stagionalità!$A$6:$M$103,3,FALSE)*C45,"")</f>
        <v/>
      </c>
      <c r="I45" s="2" t="str">
        <f>IFERROR(VLOOKUP(F45,Stagionalità!$A$6:$M$103,4,FALSE)*C45,"")</f>
        <v/>
      </c>
      <c r="J45" s="2" t="str">
        <f>IFERROR(VLOOKUP(F45,Stagionalità!$A$6:$M$103,5,FALSE)*C45,"")</f>
        <v/>
      </c>
      <c r="K45" s="2" t="str">
        <f>IFERROR(VLOOKUP(F45,Stagionalità!$A$6:$M$103,6,FALSE)*C45,"")</f>
        <v/>
      </c>
      <c r="L45" s="2" t="str">
        <f>IFERROR(VLOOKUP(F45,Stagionalità!$A$6:$M$103,7,FALSE)*C45,"")</f>
        <v/>
      </c>
      <c r="M45" s="2" t="str">
        <f>IFERROR(VLOOKUP(F45,Stagionalità!$A$6:$M$103,8,FALSE)*C45,"")</f>
        <v/>
      </c>
      <c r="N45" s="2" t="str">
        <f>IFERROR(VLOOKUP(F45,Stagionalità!$A$6:$M$103,9,FALSE)*C45,"")</f>
        <v/>
      </c>
      <c r="O45" s="2" t="str">
        <f>IFERROR(VLOOKUP(F45,Stagionalità!$A$6:$M$103,10,FALSE)*C45,"")</f>
        <v/>
      </c>
      <c r="P45" s="2" t="str">
        <f>IFERROR(VLOOKUP(F45,Stagionalità!$A$6:$M$103,11,FALSE)*C45,"")</f>
        <v/>
      </c>
      <c r="Q45" s="2" t="str">
        <f>IFERROR(VLOOKUP(F45,Stagionalità!$A$6:$M$103,12,FALSE)*C45,"")</f>
        <v/>
      </c>
      <c r="R45" s="2" t="str">
        <f>IFERROR(VLOOKUP(F45,Stagionalità!$A$6:$M$103,13,FALSE)*C45,"")</f>
        <v/>
      </c>
    </row>
    <row r="46" spans="2:18" x14ac:dyDescent="0.25">
      <c r="B46" s="28"/>
      <c r="C46" s="29"/>
      <c r="F46" s="23" t="str">
        <f t="shared" si="0"/>
        <v/>
      </c>
      <c r="G46" s="2" t="str">
        <f>IFERROR(VLOOKUP(F46,Stagionalità!$A$6:$M$103,2,FALSE)*C46,"")</f>
        <v/>
      </c>
      <c r="H46" s="2" t="str">
        <f>IFERROR(VLOOKUP(F46,Stagionalità!$A$6:$M$103,3,FALSE)*C46,"")</f>
        <v/>
      </c>
      <c r="I46" s="2" t="str">
        <f>IFERROR(VLOOKUP(F46,Stagionalità!$A$6:$M$103,4,FALSE)*C46,"")</f>
        <v/>
      </c>
      <c r="J46" s="2" t="str">
        <f>IFERROR(VLOOKUP(F46,Stagionalità!$A$6:$M$103,5,FALSE)*C46,"")</f>
        <v/>
      </c>
      <c r="K46" s="2" t="str">
        <f>IFERROR(VLOOKUP(F46,Stagionalità!$A$6:$M$103,6,FALSE)*C46,"")</f>
        <v/>
      </c>
      <c r="L46" s="2" t="str">
        <f>IFERROR(VLOOKUP(F46,Stagionalità!$A$6:$M$103,7,FALSE)*C46,"")</f>
        <v/>
      </c>
      <c r="M46" s="2" t="str">
        <f>IFERROR(VLOOKUP(F46,Stagionalità!$A$6:$M$103,8,FALSE)*C46,"")</f>
        <v/>
      </c>
      <c r="N46" s="2" t="str">
        <f>IFERROR(VLOOKUP(F46,Stagionalità!$A$6:$M$103,9,FALSE)*C46,"")</f>
        <v/>
      </c>
      <c r="O46" s="2" t="str">
        <f>IFERROR(VLOOKUP(F46,Stagionalità!$A$6:$M$103,10,FALSE)*C46,"")</f>
        <v/>
      </c>
      <c r="P46" s="2" t="str">
        <f>IFERROR(VLOOKUP(F46,Stagionalità!$A$6:$M$103,11,FALSE)*C46,"")</f>
        <v/>
      </c>
      <c r="Q46" s="2" t="str">
        <f>IFERROR(VLOOKUP(F46,Stagionalità!$A$6:$M$103,12,FALSE)*C46,"")</f>
        <v/>
      </c>
      <c r="R46" s="2" t="str">
        <f>IFERROR(VLOOKUP(F46,Stagionalità!$A$6:$M$103,13,FALSE)*C46,"")</f>
        <v/>
      </c>
    </row>
    <row r="47" spans="2:18" x14ac:dyDescent="0.25">
      <c r="B47" s="26"/>
      <c r="C47" s="27"/>
      <c r="F47" s="23" t="str">
        <f t="shared" si="0"/>
        <v/>
      </c>
      <c r="G47" s="2" t="str">
        <f>IFERROR(VLOOKUP(F47,Stagionalità!$A$6:$M$103,2,FALSE)*C47,"")</f>
        <v/>
      </c>
      <c r="H47" s="2" t="str">
        <f>IFERROR(VLOOKUP(F47,Stagionalità!$A$6:$M$103,3,FALSE)*C47,"")</f>
        <v/>
      </c>
      <c r="I47" s="2" t="str">
        <f>IFERROR(VLOOKUP(F47,Stagionalità!$A$6:$M$103,4,FALSE)*C47,"")</f>
        <v/>
      </c>
      <c r="J47" s="2" t="str">
        <f>IFERROR(VLOOKUP(F47,Stagionalità!$A$6:$M$103,5,FALSE)*C47,"")</f>
        <v/>
      </c>
      <c r="K47" s="2" t="str">
        <f>IFERROR(VLOOKUP(F47,Stagionalità!$A$6:$M$103,6,FALSE)*C47,"")</f>
        <v/>
      </c>
      <c r="L47" s="2" t="str">
        <f>IFERROR(VLOOKUP(F47,Stagionalità!$A$6:$M$103,7,FALSE)*C47,"")</f>
        <v/>
      </c>
      <c r="M47" s="2" t="str">
        <f>IFERROR(VLOOKUP(F47,Stagionalità!$A$6:$M$103,8,FALSE)*C47,"")</f>
        <v/>
      </c>
      <c r="N47" s="2" t="str">
        <f>IFERROR(VLOOKUP(F47,Stagionalità!$A$6:$M$103,9,FALSE)*C47,"")</f>
        <v/>
      </c>
      <c r="O47" s="2" t="str">
        <f>IFERROR(VLOOKUP(F47,Stagionalità!$A$6:$M$103,10,FALSE)*C47,"")</f>
        <v/>
      </c>
      <c r="P47" s="2" t="str">
        <f>IFERROR(VLOOKUP(F47,Stagionalità!$A$6:$M$103,11,FALSE)*C47,"")</f>
        <v/>
      </c>
      <c r="Q47" s="2" t="str">
        <f>IFERROR(VLOOKUP(F47,Stagionalità!$A$6:$M$103,12,FALSE)*C47,"")</f>
        <v/>
      </c>
      <c r="R47" s="2" t="str">
        <f>IFERROR(VLOOKUP(F47,Stagionalità!$A$6:$M$103,13,FALSE)*C47,"")</f>
        <v/>
      </c>
    </row>
    <row r="48" spans="2:18" x14ac:dyDescent="0.25">
      <c r="B48" s="28"/>
      <c r="C48" s="29"/>
      <c r="F48" s="23" t="str">
        <f t="shared" si="0"/>
        <v/>
      </c>
      <c r="G48" s="2" t="str">
        <f>IFERROR(VLOOKUP(F48,Stagionalità!$A$6:$M$103,2,FALSE)*C48,"")</f>
        <v/>
      </c>
      <c r="H48" s="2" t="str">
        <f>IFERROR(VLOOKUP(F48,Stagionalità!$A$6:$M$103,3,FALSE)*C48,"")</f>
        <v/>
      </c>
      <c r="I48" s="2" t="str">
        <f>IFERROR(VLOOKUP(F48,Stagionalità!$A$6:$M$103,4,FALSE)*C48,"")</f>
        <v/>
      </c>
      <c r="J48" s="2" t="str">
        <f>IFERROR(VLOOKUP(F48,Stagionalità!$A$6:$M$103,5,FALSE)*C48,"")</f>
        <v/>
      </c>
      <c r="K48" s="2" t="str">
        <f>IFERROR(VLOOKUP(F48,Stagionalità!$A$6:$M$103,6,FALSE)*C48,"")</f>
        <v/>
      </c>
      <c r="L48" s="2" t="str">
        <f>IFERROR(VLOOKUP(F48,Stagionalità!$A$6:$M$103,7,FALSE)*C48,"")</f>
        <v/>
      </c>
      <c r="M48" s="2" t="str">
        <f>IFERROR(VLOOKUP(F48,Stagionalità!$A$6:$M$103,8,FALSE)*C48,"")</f>
        <v/>
      </c>
      <c r="N48" s="2" t="str">
        <f>IFERROR(VLOOKUP(F48,Stagionalità!$A$6:$M$103,9,FALSE)*C48,"")</f>
        <v/>
      </c>
      <c r="O48" s="2" t="str">
        <f>IFERROR(VLOOKUP(F48,Stagionalità!$A$6:$M$103,10,FALSE)*C48,"")</f>
        <v/>
      </c>
      <c r="P48" s="2" t="str">
        <f>IFERROR(VLOOKUP(F48,Stagionalità!$A$6:$M$103,11,FALSE)*C48,"")</f>
        <v/>
      </c>
      <c r="Q48" s="2" t="str">
        <f>IFERROR(VLOOKUP(F48,Stagionalità!$A$6:$M$103,12,FALSE)*C48,"")</f>
        <v/>
      </c>
      <c r="R48" s="2" t="str">
        <f>IFERROR(VLOOKUP(F48,Stagionalità!$A$6:$M$103,13,FALSE)*C48,"")</f>
        <v/>
      </c>
    </row>
    <row r="49" spans="2:18" x14ac:dyDescent="0.25">
      <c r="B49" s="26"/>
      <c r="C49" s="27"/>
      <c r="F49" s="23" t="str">
        <f t="shared" si="0"/>
        <v/>
      </c>
      <c r="G49" s="2" t="str">
        <f>IFERROR(VLOOKUP(F49,Stagionalità!$A$6:$M$103,2,FALSE)*C49,"")</f>
        <v/>
      </c>
      <c r="H49" s="2" t="str">
        <f>IFERROR(VLOOKUP(F49,Stagionalità!$A$6:$M$103,3,FALSE)*C49,"")</f>
        <v/>
      </c>
      <c r="I49" s="2" t="str">
        <f>IFERROR(VLOOKUP(F49,Stagionalità!$A$6:$M$103,4,FALSE)*C49,"")</f>
        <v/>
      </c>
      <c r="J49" s="2" t="str">
        <f>IFERROR(VLOOKUP(F49,Stagionalità!$A$6:$M$103,5,FALSE)*C49,"")</f>
        <v/>
      </c>
      <c r="K49" s="2" t="str">
        <f>IFERROR(VLOOKUP(F49,Stagionalità!$A$6:$M$103,6,FALSE)*C49,"")</f>
        <v/>
      </c>
      <c r="L49" s="2" t="str">
        <f>IFERROR(VLOOKUP(F49,Stagionalità!$A$6:$M$103,7,FALSE)*C49,"")</f>
        <v/>
      </c>
      <c r="M49" s="2" t="str">
        <f>IFERROR(VLOOKUP(F49,Stagionalità!$A$6:$M$103,8,FALSE)*C49,"")</f>
        <v/>
      </c>
      <c r="N49" s="2" t="str">
        <f>IFERROR(VLOOKUP(F49,Stagionalità!$A$6:$M$103,9,FALSE)*C49,"")</f>
        <v/>
      </c>
      <c r="O49" s="2" t="str">
        <f>IFERROR(VLOOKUP(F49,Stagionalità!$A$6:$M$103,10,FALSE)*C49,"")</f>
        <v/>
      </c>
      <c r="P49" s="2" t="str">
        <f>IFERROR(VLOOKUP(F49,Stagionalità!$A$6:$M$103,11,FALSE)*C49,"")</f>
        <v/>
      </c>
      <c r="Q49" s="2" t="str">
        <f>IFERROR(VLOOKUP(F49,Stagionalità!$A$6:$M$103,12,FALSE)*C49,"")</f>
        <v/>
      </c>
      <c r="R49" s="2" t="str">
        <f>IFERROR(VLOOKUP(F49,Stagionalità!$A$6:$M$103,13,FALSE)*C49,"")</f>
        <v/>
      </c>
    </row>
    <row r="50" spans="2:18" x14ac:dyDescent="0.25">
      <c r="B50" s="28"/>
      <c r="C50" s="29"/>
      <c r="F50" s="23" t="str">
        <f t="shared" si="0"/>
        <v/>
      </c>
      <c r="G50" s="2" t="str">
        <f>IFERROR(VLOOKUP(F50,Stagionalità!$A$6:$M$103,2,FALSE)*C50,"")</f>
        <v/>
      </c>
      <c r="H50" s="2" t="str">
        <f>IFERROR(VLOOKUP(F50,Stagionalità!$A$6:$M$103,3,FALSE)*C50,"")</f>
        <v/>
      </c>
      <c r="I50" s="2" t="str">
        <f>IFERROR(VLOOKUP(F50,Stagionalità!$A$6:$M$103,4,FALSE)*C50,"")</f>
        <v/>
      </c>
      <c r="J50" s="2" t="str">
        <f>IFERROR(VLOOKUP(F50,Stagionalità!$A$6:$M$103,5,FALSE)*C50,"")</f>
        <v/>
      </c>
      <c r="K50" s="2" t="str">
        <f>IFERROR(VLOOKUP(F50,Stagionalità!$A$6:$M$103,6,FALSE)*C50,"")</f>
        <v/>
      </c>
      <c r="L50" s="2" t="str">
        <f>IFERROR(VLOOKUP(F50,Stagionalità!$A$6:$M$103,7,FALSE)*C50,"")</f>
        <v/>
      </c>
      <c r="M50" s="2" t="str">
        <f>IFERROR(VLOOKUP(F50,Stagionalità!$A$6:$M$103,8,FALSE)*C50,"")</f>
        <v/>
      </c>
      <c r="N50" s="2" t="str">
        <f>IFERROR(VLOOKUP(F50,Stagionalità!$A$6:$M$103,9,FALSE)*C50,"")</f>
        <v/>
      </c>
      <c r="O50" s="2" t="str">
        <f>IFERROR(VLOOKUP(F50,Stagionalità!$A$6:$M$103,10,FALSE)*C50,"")</f>
        <v/>
      </c>
      <c r="P50" s="2" t="str">
        <f>IFERROR(VLOOKUP(F50,Stagionalità!$A$6:$M$103,11,FALSE)*C50,"")</f>
        <v/>
      </c>
      <c r="Q50" s="2" t="str">
        <f>IFERROR(VLOOKUP(F50,Stagionalità!$A$6:$M$103,12,FALSE)*C50,"")</f>
        <v/>
      </c>
      <c r="R50" s="2" t="str">
        <f>IFERROR(VLOOKUP(F50,Stagionalità!$A$6:$M$103,13,FALSE)*C50,"")</f>
        <v/>
      </c>
    </row>
    <row r="51" spans="2:18" x14ac:dyDescent="0.25">
      <c r="B51" s="26"/>
      <c r="C51" s="27"/>
      <c r="F51" s="23" t="str">
        <f t="shared" si="0"/>
        <v/>
      </c>
      <c r="G51" s="2" t="str">
        <f>IFERROR(VLOOKUP(F51,Stagionalità!$A$6:$M$103,2,FALSE)*C51,"")</f>
        <v/>
      </c>
      <c r="H51" s="2" t="str">
        <f>IFERROR(VLOOKUP(F51,Stagionalità!$A$6:$M$103,3,FALSE)*C51,"")</f>
        <v/>
      </c>
      <c r="I51" s="2" t="str">
        <f>IFERROR(VLOOKUP(F51,Stagionalità!$A$6:$M$103,4,FALSE)*C51,"")</f>
        <v/>
      </c>
      <c r="J51" s="2" t="str">
        <f>IFERROR(VLOOKUP(F51,Stagionalità!$A$6:$M$103,5,FALSE)*C51,"")</f>
        <v/>
      </c>
      <c r="K51" s="2" t="str">
        <f>IFERROR(VLOOKUP(F51,Stagionalità!$A$6:$M$103,6,FALSE)*C51,"")</f>
        <v/>
      </c>
      <c r="L51" s="2" t="str">
        <f>IFERROR(VLOOKUP(F51,Stagionalità!$A$6:$M$103,7,FALSE)*C51,"")</f>
        <v/>
      </c>
      <c r="M51" s="2" t="str">
        <f>IFERROR(VLOOKUP(F51,Stagionalità!$A$6:$M$103,8,FALSE)*C51,"")</f>
        <v/>
      </c>
      <c r="N51" s="2" t="str">
        <f>IFERROR(VLOOKUP(F51,Stagionalità!$A$6:$M$103,9,FALSE)*C51,"")</f>
        <v/>
      </c>
      <c r="O51" s="2" t="str">
        <f>IFERROR(VLOOKUP(F51,Stagionalità!$A$6:$M$103,10,FALSE)*C51,"")</f>
        <v/>
      </c>
      <c r="P51" s="2" t="str">
        <f>IFERROR(VLOOKUP(F51,Stagionalità!$A$6:$M$103,11,FALSE)*C51,"")</f>
        <v/>
      </c>
      <c r="Q51" s="2" t="str">
        <f>IFERROR(VLOOKUP(F51,Stagionalità!$A$6:$M$103,12,FALSE)*C51,"")</f>
        <v/>
      </c>
      <c r="R51" s="2" t="str">
        <f>IFERROR(VLOOKUP(F51,Stagionalità!$A$6:$M$103,13,FALSE)*C51,"")</f>
        <v/>
      </c>
    </row>
    <row r="52" spans="2:18" x14ac:dyDescent="0.25">
      <c r="B52" s="28"/>
      <c r="C52" s="29"/>
      <c r="F52" s="23" t="str">
        <f t="shared" si="0"/>
        <v/>
      </c>
      <c r="G52" s="2" t="str">
        <f>IFERROR(VLOOKUP(F52,Stagionalità!$A$6:$M$103,2,FALSE)*C52,"")</f>
        <v/>
      </c>
      <c r="H52" s="2" t="str">
        <f>IFERROR(VLOOKUP(F52,Stagionalità!$A$6:$M$103,3,FALSE)*C52,"")</f>
        <v/>
      </c>
      <c r="I52" s="2" t="str">
        <f>IFERROR(VLOOKUP(F52,Stagionalità!$A$6:$M$103,4,FALSE)*C52,"")</f>
        <v/>
      </c>
      <c r="J52" s="2" t="str">
        <f>IFERROR(VLOOKUP(F52,Stagionalità!$A$6:$M$103,5,FALSE)*C52,"")</f>
        <v/>
      </c>
      <c r="K52" s="2" t="str">
        <f>IFERROR(VLOOKUP(F52,Stagionalità!$A$6:$M$103,6,FALSE)*C52,"")</f>
        <v/>
      </c>
      <c r="L52" s="2" t="str">
        <f>IFERROR(VLOOKUP(F52,Stagionalità!$A$6:$M$103,7,FALSE)*C52,"")</f>
        <v/>
      </c>
      <c r="M52" s="2" t="str">
        <f>IFERROR(VLOOKUP(F52,Stagionalità!$A$6:$M$103,8,FALSE)*C52,"")</f>
        <v/>
      </c>
      <c r="N52" s="2" t="str">
        <f>IFERROR(VLOOKUP(F52,Stagionalità!$A$6:$M$103,9,FALSE)*C52,"")</f>
        <v/>
      </c>
      <c r="O52" s="2" t="str">
        <f>IFERROR(VLOOKUP(F52,Stagionalità!$A$6:$M$103,10,FALSE)*C52,"")</f>
        <v/>
      </c>
      <c r="P52" s="2" t="str">
        <f>IFERROR(VLOOKUP(F52,Stagionalità!$A$6:$M$103,11,FALSE)*C52,"")</f>
        <v/>
      </c>
      <c r="Q52" s="2" t="str">
        <f>IFERROR(VLOOKUP(F52,Stagionalità!$A$6:$M$103,12,FALSE)*C52,"")</f>
        <v/>
      </c>
      <c r="R52" s="2" t="str">
        <f>IFERROR(VLOOKUP(F52,Stagionalità!$A$6:$M$103,13,FALSE)*C52,"")</f>
        <v/>
      </c>
    </row>
    <row r="53" spans="2:18" x14ac:dyDescent="0.25">
      <c r="B53" s="26"/>
      <c r="C53" s="27"/>
      <c r="F53" s="23" t="str">
        <f t="shared" si="0"/>
        <v/>
      </c>
      <c r="G53" s="2" t="str">
        <f>IFERROR(VLOOKUP(F53,Stagionalità!$A$6:$M$103,2,FALSE)*C53,"")</f>
        <v/>
      </c>
      <c r="H53" s="2" t="str">
        <f>IFERROR(VLOOKUP(F53,Stagionalità!$A$6:$M$103,3,FALSE)*C53,"")</f>
        <v/>
      </c>
      <c r="I53" s="2" t="str">
        <f>IFERROR(VLOOKUP(F53,Stagionalità!$A$6:$M$103,4,FALSE)*C53,"")</f>
        <v/>
      </c>
      <c r="J53" s="2" t="str">
        <f>IFERROR(VLOOKUP(F53,Stagionalità!$A$6:$M$103,5,FALSE)*C53,"")</f>
        <v/>
      </c>
      <c r="K53" s="2" t="str">
        <f>IFERROR(VLOOKUP(F53,Stagionalità!$A$6:$M$103,6,FALSE)*C53,"")</f>
        <v/>
      </c>
      <c r="L53" s="2" t="str">
        <f>IFERROR(VLOOKUP(F53,Stagionalità!$A$6:$M$103,7,FALSE)*C53,"")</f>
        <v/>
      </c>
      <c r="M53" s="2" t="str">
        <f>IFERROR(VLOOKUP(F53,Stagionalità!$A$6:$M$103,8,FALSE)*C53,"")</f>
        <v/>
      </c>
      <c r="N53" s="2" t="str">
        <f>IFERROR(VLOOKUP(F53,Stagionalità!$A$6:$M$103,9,FALSE)*C53,"")</f>
        <v/>
      </c>
      <c r="O53" s="2" t="str">
        <f>IFERROR(VLOOKUP(F53,Stagionalità!$A$6:$M$103,10,FALSE)*C53,"")</f>
        <v/>
      </c>
      <c r="P53" s="2" t="str">
        <f>IFERROR(VLOOKUP(F53,Stagionalità!$A$6:$M$103,11,FALSE)*C53,"")</f>
        <v/>
      </c>
      <c r="Q53" s="2" t="str">
        <f>IFERROR(VLOOKUP(F53,Stagionalità!$A$6:$M$103,12,FALSE)*C53,"")</f>
        <v/>
      </c>
      <c r="R53" s="2" t="str">
        <f>IFERROR(VLOOKUP(F53,Stagionalità!$A$6:$M$103,13,FALSE)*C53,"")</f>
        <v/>
      </c>
    </row>
    <row r="54" spans="2:18" x14ac:dyDescent="0.25">
      <c r="B54" s="28"/>
      <c r="C54" s="29"/>
      <c r="F54" s="23" t="str">
        <f t="shared" si="0"/>
        <v/>
      </c>
      <c r="G54" s="2" t="str">
        <f>IFERROR(VLOOKUP(F54,Stagionalità!$A$6:$M$103,2,FALSE)*C54,"")</f>
        <v/>
      </c>
      <c r="H54" s="2" t="str">
        <f>IFERROR(VLOOKUP(F54,Stagionalità!$A$6:$M$103,3,FALSE)*C54,"")</f>
        <v/>
      </c>
      <c r="I54" s="2" t="str">
        <f>IFERROR(VLOOKUP(F54,Stagionalità!$A$6:$M$103,4,FALSE)*C54,"")</f>
        <v/>
      </c>
      <c r="J54" s="2" t="str">
        <f>IFERROR(VLOOKUP(F54,Stagionalità!$A$6:$M$103,5,FALSE)*C54,"")</f>
        <v/>
      </c>
      <c r="K54" s="2" t="str">
        <f>IFERROR(VLOOKUP(F54,Stagionalità!$A$6:$M$103,6,FALSE)*C54,"")</f>
        <v/>
      </c>
      <c r="L54" s="2" t="str">
        <f>IFERROR(VLOOKUP(F54,Stagionalità!$A$6:$M$103,7,FALSE)*C54,"")</f>
        <v/>
      </c>
      <c r="M54" s="2" t="str">
        <f>IFERROR(VLOOKUP(F54,Stagionalità!$A$6:$M$103,8,FALSE)*C54,"")</f>
        <v/>
      </c>
      <c r="N54" s="2" t="str">
        <f>IFERROR(VLOOKUP(F54,Stagionalità!$A$6:$M$103,9,FALSE)*C54,"")</f>
        <v/>
      </c>
      <c r="O54" s="2" t="str">
        <f>IFERROR(VLOOKUP(F54,Stagionalità!$A$6:$M$103,10,FALSE)*C54,"")</f>
        <v/>
      </c>
      <c r="P54" s="2" t="str">
        <f>IFERROR(VLOOKUP(F54,Stagionalità!$A$6:$M$103,11,FALSE)*C54,"")</f>
        <v/>
      </c>
      <c r="Q54" s="2" t="str">
        <f>IFERROR(VLOOKUP(F54,Stagionalità!$A$6:$M$103,12,FALSE)*C54,"")</f>
        <v/>
      </c>
      <c r="R54" s="2" t="str">
        <f>IFERROR(VLOOKUP(F54,Stagionalità!$A$6:$M$103,13,FALSE)*C54,"")</f>
        <v/>
      </c>
    </row>
    <row r="55" spans="2:18" x14ac:dyDescent="0.25">
      <c r="B55" s="26"/>
      <c r="C55" s="27"/>
      <c r="F55" s="23" t="str">
        <f t="shared" si="0"/>
        <v/>
      </c>
      <c r="G55" s="2" t="str">
        <f>IFERROR(VLOOKUP(F55,Stagionalità!$A$6:$M$103,2,FALSE)*C55,"")</f>
        <v/>
      </c>
      <c r="H55" s="2" t="str">
        <f>IFERROR(VLOOKUP(F55,Stagionalità!$A$6:$M$103,3,FALSE)*C55,"")</f>
        <v/>
      </c>
      <c r="I55" s="2" t="str">
        <f>IFERROR(VLOOKUP(F55,Stagionalità!$A$6:$M$103,4,FALSE)*C55,"")</f>
        <v/>
      </c>
      <c r="J55" s="2" t="str">
        <f>IFERROR(VLOOKUP(F55,Stagionalità!$A$6:$M$103,5,FALSE)*C55,"")</f>
        <v/>
      </c>
      <c r="K55" s="2" t="str">
        <f>IFERROR(VLOOKUP(F55,Stagionalità!$A$6:$M$103,6,FALSE)*C55,"")</f>
        <v/>
      </c>
      <c r="L55" s="2" t="str">
        <f>IFERROR(VLOOKUP(F55,Stagionalità!$A$6:$M$103,7,FALSE)*C55,"")</f>
        <v/>
      </c>
      <c r="M55" s="2" t="str">
        <f>IFERROR(VLOOKUP(F55,Stagionalità!$A$6:$M$103,8,FALSE)*C55,"")</f>
        <v/>
      </c>
      <c r="N55" s="2" t="str">
        <f>IFERROR(VLOOKUP(F55,Stagionalità!$A$6:$M$103,9,FALSE)*C55,"")</f>
        <v/>
      </c>
      <c r="O55" s="2" t="str">
        <f>IFERROR(VLOOKUP(F55,Stagionalità!$A$6:$M$103,10,FALSE)*C55,"")</f>
        <v/>
      </c>
      <c r="P55" s="2" t="str">
        <f>IFERROR(VLOOKUP(F55,Stagionalità!$A$6:$M$103,11,FALSE)*C55,"")</f>
        <v/>
      </c>
      <c r="Q55" s="2" t="str">
        <f>IFERROR(VLOOKUP(F55,Stagionalità!$A$6:$M$103,12,FALSE)*C55,"")</f>
        <v/>
      </c>
      <c r="R55" s="2" t="str">
        <f>IFERROR(VLOOKUP(F55,Stagionalità!$A$6:$M$103,13,FALSE)*C55,"")</f>
        <v/>
      </c>
    </row>
    <row r="56" spans="2:18" x14ac:dyDescent="0.25">
      <c r="B56" s="28"/>
      <c r="C56" s="29"/>
      <c r="F56" s="23" t="str">
        <f t="shared" si="0"/>
        <v/>
      </c>
      <c r="G56" s="2" t="str">
        <f>IFERROR(VLOOKUP(F56,Stagionalità!$A$6:$M$103,2,FALSE)*C56,"")</f>
        <v/>
      </c>
      <c r="H56" s="2" t="str">
        <f>IFERROR(VLOOKUP(F56,Stagionalità!$A$6:$M$103,3,FALSE)*C56,"")</f>
        <v/>
      </c>
      <c r="I56" s="2" t="str">
        <f>IFERROR(VLOOKUP(F56,Stagionalità!$A$6:$M$103,4,FALSE)*C56,"")</f>
        <v/>
      </c>
      <c r="J56" s="2" t="str">
        <f>IFERROR(VLOOKUP(F56,Stagionalità!$A$6:$M$103,5,FALSE)*C56,"")</f>
        <v/>
      </c>
      <c r="K56" s="2" t="str">
        <f>IFERROR(VLOOKUP(F56,Stagionalità!$A$6:$M$103,6,FALSE)*C56,"")</f>
        <v/>
      </c>
      <c r="L56" s="2" t="str">
        <f>IFERROR(VLOOKUP(F56,Stagionalità!$A$6:$M$103,7,FALSE)*C56,"")</f>
        <v/>
      </c>
      <c r="M56" s="2" t="str">
        <f>IFERROR(VLOOKUP(F56,Stagionalità!$A$6:$M$103,8,FALSE)*C56,"")</f>
        <v/>
      </c>
      <c r="N56" s="2" t="str">
        <f>IFERROR(VLOOKUP(F56,Stagionalità!$A$6:$M$103,9,FALSE)*C56,"")</f>
        <v/>
      </c>
      <c r="O56" s="2" t="str">
        <f>IFERROR(VLOOKUP(F56,Stagionalità!$A$6:$M$103,10,FALSE)*C56,"")</f>
        <v/>
      </c>
      <c r="P56" s="2" t="str">
        <f>IFERROR(VLOOKUP(F56,Stagionalità!$A$6:$M$103,11,FALSE)*C56,"")</f>
        <v/>
      </c>
      <c r="Q56" s="2" t="str">
        <f>IFERROR(VLOOKUP(F56,Stagionalità!$A$6:$M$103,12,FALSE)*C56,"")</f>
        <v/>
      </c>
      <c r="R56" s="2" t="str">
        <f>IFERROR(VLOOKUP(F56,Stagionalità!$A$6:$M$103,13,FALSE)*C56,"")</f>
        <v/>
      </c>
    </row>
    <row r="57" spans="2:18" x14ac:dyDescent="0.25">
      <c r="B57" s="20"/>
      <c r="C57" s="30"/>
      <c r="F57" s="23" t="str">
        <f>IF(B57=0,"",B57)</f>
        <v/>
      </c>
      <c r="G57" s="2" t="str">
        <f>IFERROR(VLOOKUP(F57,Stagionalità!$A$6:$M$103,2,FALSE)*C57,"")</f>
        <v/>
      </c>
      <c r="H57" s="2" t="str">
        <f>IFERROR(VLOOKUP(F57,Stagionalità!$A$6:$M$103,3,FALSE)*C57,"")</f>
        <v/>
      </c>
      <c r="I57" s="2" t="str">
        <f>IFERROR(VLOOKUP(F57,Stagionalità!$A$6:$M$103,4,FALSE)*C57,"")</f>
        <v/>
      </c>
      <c r="J57" s="2" t="str">
        <f>IFERROR(VLOOKUP(F57,Stagionalità!$A$6:$M$103,5,FALSE)*C57,"")</f>
        <v/>
      </c>
      <c r="K57" s="2" t="str">
        <f>IFERROR(VLOOKUP(F57,Stagionalità!$A$6:$M$103,6,FALSE)*C57,"")</f>
        <v/>
      </c>
      <c r="L57" s="2" t="str">
        <f>IFERROR(VLOOKUP(F57,Stagionalità!$A$6:$M$103,7,FALSE)*C57,"")</f>
        <v/>
      </c>
      <c r="M57" s="2" t="str">
        <f>IFERROR(VLOOKUP(F57,Stagionalità!$A$6:$M$103,8,FALSE)*C57,"")</f>
        <v/>
      </c>
      <c r="N57" s="2" t="str">
        <f>IFERROR(VLOOKUP(F57,Stagionalità!$A$6:$M$103,9,FALSE)*C57,"")</f>
        <v/>
      </c>
      <c r="O57" s="2" t="str">
        <f>IFERROR(VLOOKUP(F57,Stagionalità!$A$6:$M$103,10,FALSE)*C57,"")</f>
        <v/>
      </c>
      <c r="P57" s="2" t="str">
        <f>IFERROR(VLOOKUP(F57,Stagionalità!$A$6:$M$103,11,FALSE)*C57,"")</f>
        <v/>
      </c>
      <c r="Q57" s="2" t="str">
        <f>IFERROR(VLOOKUP(F57,Stagionalità!$A$6:$M$103,12,FALSE)*C57,"")</f>
        <v/>
      </c>
      <c r="R57" s="2" t="str">
        <f>IFERROR(VLOOKUP(F57,Stagionalità!$A$6:$M$103,13,FALSE)*C57,"")</f>
        <v/>
      </c>
    </row>
    <row r="58" spans="2:18" x14ac:dyDescent="0.25">
      <c r="F58" s="23" t="str">
        <f>IF(B58=0,"",B58)</f>
        <v/>
      </c>
      <c r="G58" s="2" t="str">
        <f>IFERROR(VLOOKUP(F58,Stagionalità!$A$6:$M$103,2,FALSE)*C58,"")</f>
        <v/>
      </c>
      <c r="H58" s="2" t="str">
        <f>IFERROR(VLOOKUP(F58,Stagionalità!$A$6:$M$103,3,FALSE)*C58,"")</f>
        <v/>
      </c>
      <c r="I58" s="2" t="str">
        <f>IFERROR(VLOOKUP(F58,Stagionalità!$A$6:$M$103,4,FALSE)*C58,"")</f>
        <v/>
      </c>
      <c r="J58" s="2" t="str">
        <f>IFERROR(VLOOKUP(F58,Stagionalità!$A$6:$M$103,5,FALSE)*C58,"")</f>
        <v/>
      </c>
      <c r="K58" s="2" t="str">
        <f>IFERROR(VLOOKUP(F58,Stagionalità!$A$6:$M$103,6,FALSE)*C58,"")</f>
        <v/>
      </c>
      <c r="L58" s="2" t="str">
        <f>IFERROR(VLOOKUP(F58,Stagionalità!$A$6:$M$103,7,FALSE)*C58,"")</f>
        <v/>
      </c>
      <c r="M58" s="2" t="str">
        <f>IFERROR(VLOOKUP(F58,Stagionalità!$A$6:$M$103,8,FALSE)*C58,"")</f>
        <v/>
      </c>
      <c r="N58" s="2" t="str">
        <f>IFERROR(VLOOKUP(F58,Stagionalità!$A$6:$M$103,9,FALSE)*C58,"")</f>
        <v/>
      </c>
      <c r="O58" s="2" t="str">
        <f>IFERROR(VLOOKUP(F58,Stagionalità!$A$6:$M$103,10,FALSE)*C58,"")</f>
        <v/>
      </c>
      <c r="P58" s="2" t="str">
        <f>IFERROR(VLOOKUP(F58,Stagionalità!$A$6:$M$103,11,FALSE)*C58,"")</f>
        <v/>
      </c>
      <c r="Q58" s="2" t="str">
        <f>IFERROR(VLOOKUP(F58,Stagionalità!$A$6:$M$103,12,FALSE)*C58,"")</f>
        <v/>
      </c>
      <c r="R58" s="2" t="str">
        <f>IFERROR(VLOOKUP(F58,Stagionalità!$A$6:$M$103,13,FALSE)*C58,"")</f>
        <v/>
      </c>
    </row>
    <row r="59" spans="2:18" x14ac:dyDescent="0.25">
      <c r="F59" s="23" t="str">
        <f t="shared" ref="F59:F116" si="1">IF(B59=0,"",B59)</f>
        <v/>
      </c>
      <c r="G59" s="2" t="str">
        <f>IFERROR(VLOOKUP(F59,Stagionalità!$A$6:$M$103,2,FALSE)*C59,"")</f>
        <v/>
      </c>
      <c r="H59" s="2" t="str">
        <f>IFERROR(VLOOKUP(F59,Stagionalità!$A$6:$M$103,3,FALSE)*C59,"")</f>
        <v/>
      </c>
      <c r="I59" s="2" t="str">
        <f>IFERROR(VLOOKUP(F59,Stagionalità!$A$6:$M$103,4,FALSE)*C59,"")</f>
        <v/>
      </c>
      <c r="J59" s="2" t="str">
        <f>IFERROR(VLOOKUP(F59,Stagionalità!$A$6:$M$103,5,FALSE)*C59,"")</f>
        <v/>
      </c>
      <c r="K59" s="2" t="str">
        <f>IFERROR(VLOOKUP(F59,Stagionalità!$A$6:$M$103,6,FALSE)*C59,"")</f>
        <v/>
      </c>
      <c r="L59" s="2" t="str">
        <f>IFERROR(VLOOKUP(F59,Stagionalità!$A$6:$M$103,7,FALSE)*C59,"")</f>
        <v/>
      </c>
      <c r="M59" s="2" t="str">
        <f>IFERROR(VLOOKUP(F59,Stagionalità!$A$6:$M$103,8,FALSE)*C59,"")</f>
        <v/>
      </c>
      <c r="N59" s="2" t="str">
        <f>IFERROR(VLOOKUP(F59,Stagionalità!$A$6:$M$103,9,FALSE)*C59,"")</f>
        <v/>
      </c>
      <c r="O59" s="2" t="str">
        <f>IFERROR(VLOOKUP(F59,Stagionalità!$A$6:$M$103,10,FALSE)*C59,"")</f>
        <v/>
      </c>
      <c r="P59" s="2" t="str">
        <f>IFERROR(VLOOKUP(F59,Stagionalità!$A$6:$M$103,11,FALSE)*C59,"")</f>
        <v/>
      </c>
      <c r="Q59" s="2" t="str">
        <f>IFERROR(VLOOKUP(F59,Stagionalità!$A$6:$M$103,12,FALSE)*C59,"")</f>
        <v/>
      </c>
      <c r="R59" s="2" t="str">
        <f>IFERROR(VLOOKUP(F59,Stagionalità!$A$6:$M$103,13,FALSE)*C59,"")</f>
        <v/>
      </c>
    </row>
    <row r="60" spans="2:18" x14ac:dyDescent="0.25">
      <c r="F60" s="23" t="str">
        <f t="shared" si="1"/>
        <v/>
      </c>
      <c r="G60" s="2" t="str">
        <f>IFERROR(VLOOKUP(F60,Stagionalità!$A$6:$M$103,2,FALSE)*C60,"")</f>
        <v/>
      </c>
      <c r="H60" s="2" t="str">
        <f>IFERROR(VLOOKUP(F60,Stagionalità!$A$6:$M$103,3,FALSE)*C60,"")</f>
        <v/>
      </c>
      <c r="I60" s="2" t="str">
        <f>IFERROR(VLOOKUP(F60,Stagionalità!$A$6:$M$103,4,FALSE)*C60,"")</f>
        <v/>
      </c>
      <c r="J60" s="2" t="str">
        <f>IFERROR(VLOOKUP(F60,Stagionalità!$A$6:$M$103,5,FALSE)*C60,"")</f>
        <v/>
      </c>
      <c r="K60" s="2" t="str">
        <f>IFERROR(VLOOKUP(F60,Stagionalità!$A$6:$M$103,6,FALSE)*C60,"")</f>
        <v/>
      </c>
      <c r="L60" s="2" t="str">
        <f>IFERROR(VLOOKUP(F60,Stagionalità!$A$6:$M$103,7,FALSE)*C60,"")</f>
        <v/>
      </c>
      <c r="M60" s="2" t="str">
        <f>IFERROR(VLOOKUP(F60,Stagionalità!$A$6:$M$103,8,FALSE)*C60,"")</f>
        <v/>
      </c>
      <c r="N60" s="2" t="str">
        <f>IFERROR(VLOOKUP(F60,Stagionalità!$A$6:$M$103,9,FALSE)*C60,"")</f>
        <v/>
      </c>
      <c r="O60" s="2" t="str">
        <f>IFERROR(VLOOKUP(F60,Stagionalità!$A$6:$M$103,10,FALSE)*C60,"")</f>
        <v/>
      </c>
      <c r="P60" s="2" t="str">
        <f>IFERROR(VLOOKUP(F60,Stagionalità!$A$6:$M$103,11,FALSE)*C60,"")</f>
        <v/>
      </c>
      <c r="Q60" s="2" t="str">
        <f>IFERROR(VLOOKUP(F60,Stagionalità!$A$6:$M$103,12,FALSE)*C60,"")</f>
        <v/>
      </c>
      <c r="R60" s="2" t="str">
        <f>IFERROR(VLOOKUP(F60,Stagionalità!$A$6:$M$103,13,FALSE)*C60,"")</f>
        <v/>
      </c>
    </row>
    <row r="61" spans="2:18" x14ac:dyDescent="0.25">
      <c r="F61" s="23" t="str">
        <f t="shared" si="1"/>
        <v/>
      </c>
      <c r="G61" s="2" t="str">
        <f>IFERROR(VLOOKUP(F61,Stagionalità!$A$6:$M$103,2,FALSE)*C61,"")</f>
        <v/>
      </c>
      <c r="H61" s="2" t="str">
        <f>IFERROR(VLOOKUP(F61,Stagionalità!$A$6:$M$103,3,FALSE)*C61,"")</f>
        <v/>
      </c>
      <c r="I61" s="2" t="str">
        <f>IFERROR(VLOOKUP(F61,Stagionalità!$A$6:$M$103,4,FALSE)*C61,"")</f>
        <v/>
      </c>
      <c r="J61" s="2" t="str">
        <f>IFERROR(VLOOKUP(F61,Stagionalità!$A$6:$M$103,5,FALSE)*C61,"")</f>
        <v/>
      </c>
      <c r="K61" s="2" t="str">
        <f>IFERROR(VLOOKUP(F61,Stagionalità!$A$6:$M$103,6,FALSE)*C61,"")</f>
        <v/>
      </c>
      <c r="L61" s="2" t="str">
        <f>IFERROR(VLOOKUP(F61,Stagionalità!$A$6:$M$103,7,FALSE)*C61,"")</f>
        <v/>
      </c>
      <c r="M61" s="2" t="str">
        <f>IFERROR(VLOOKUP(F61,Stagionalità!$A$6:$M$103,8,FALSE)*C61,"")</f>
        <v/>
      </c>
      <c r="N61" s="2" t="str">
        <f>IFERROR(VLOOKUP(F61,Stagionalità!$A$6:$M$103,9,FALSE)*C61,"")</f>
        <v/>
      </c>
      <c r="O61" s="2" t="str">
        <f>IFERROR(VLOOKUP(F61,Stagionalità!$A$6:$M$103,10,FALSE)*C61,"")</f>
        <v/>
      </c>
      <c r="P61" s="2" t="str">
        <f>IFERROR(VLOOKUP(F61,Stagionalità!$A$6:$M$103,11,FALSE)*C61,"")</f>
        <v/>
      </c>
      <c r="Q61" s="2" t="str">
        <f>IFERROR(VLOOKUP(F61,Stagionalità!$A$6:$M$103,12,FALSE)*C61,"")</f>
        <v/>
      </c>
      <c r="R61" s="2" t="str">
        <f>IFERROR(VLOOKUP(F61,Stagionalità!$A$6:$M$103,13,FALSE)*C61,"")</f>
        <v/>
      </c>
    </row>
    <row r="62" spans="2:18" x14ac:dyDescent="0.25">
      <c r="F62" s="23" t="str">
        <f t="shared" si="1"/>
        <v/>
      </c>
      <c r="G62" s="2" t="str">
        <f>IFERROR(VLOOKUP(F62,Stagionalità!$A$6:$M$103,2,FALSE)*C62,"")</f>
        <v/>
      </c>
      <c r="H62" s="2" t="str">
        <f>IFERROR(VLOOKUP(F62,Stagionalità!$A$6:$M$103,3,FALSE)*C62,"")</f>
        <v/>
      </c>
      <c r="I62" s="2" t="str">
        <f>IFERROR(VLOOKUP(F62,Stagionalità!$A$6:$M$103,4,FALSE)*C62,"")</f>
        <v/>
      </c>
      <c r="J62" s="2" t="str">
        <f>IFERROR(VLOOKUP(F62,Stagionalità!$A$6:$M$103,5,FALSE)*C62,"")</f>
        <v/>
      </c>
      <c r="K62" s="2" t="str">
        <f>IFERROR(VLOOKUP(F62,Stagionalità!$A$6:$M$103,6,FALSE)*C62,"")</f>
        <v/>
      </c>
      <c r="L62" s="2" t="str">
        <f>IFERROR(VLOOKUP(F62,Stagionalità!$A$6:$M$103,7,FALSE)*C62,"")</f>
        <v/>
      </c>
      <c r="M62" s="2" t="str">
        <f>IFERROR(VLOOKUP(F62,Stagionalità!$A$6:$M$103,8,FALSE)*C62,"")</f>
        <v/>
      </c>
      <c r="N62" s="2" t="str">
        <f>IFERROR(VLOOKUP(F62,Stagionalità!$A$6:$M$103,9,FALSE)*C62,"")</f>
        <v/>
      </c>
      <c r="O62" s="2" t="str">
        <f>IFERROR(VLOOKUP(F62,Stagionalità!$A$6:$M$103,10,FALSE)*C62,"")</f>
        <v/>
      </c>
      <c r="P62" s="2" t="str">
        <f>IFERROR(VLOOKUP(F62,Stagionalità!$A$6:$M$103,11,FALSE)*C62,"")</f>
        <v/>
      </c>
      <c r="Q62" s="2" t="str">
        <f>IFERROR(VLOOKUP(F62,Stagionalità!$A$6:$M$103,12,FALSE)*C62,"")</f>
        <v/>
      </c>
      <c r="R62" s="2" t="str">
        <f>IFERROR(VLOOKUP(F62,Stagionalità!$A$6:$M$103,13,FALSE)*C62,"")</f>
        <v/>
      </c>
    </row>
    <row r="63" spans="2:18" x14ac:dyDescent="0.25">
      <c r="F63" s="23" t="str">
        <f t="shared" si="1"/>
        <v/>
      </c>
      <c r="G63" s="2" t="str">
        <f>IFERROR(VLOOKUP(F63,Stagionalità!$A$6:$M$103,2,FALSE)*C63,"")</f>
        <v/>
      </c>
      <c r="H63" s="2" t="str">
        <f>IFERROR(VLOOKUP(F63,Stagionalità!$A$6:$M$103,3,FALSE)*C63,"")</f>
        <v/>
      </c>
      <c r="I63" s="2" t="str">
        <f>IFERROR(VLOOKUP(F63,Stagionalità!$A$6:$M$103,4,FALSE)*C63,"")</f>
        <v/>
      </c>
      <c r="J63" s="2" t="str">
        <f>IFERROR(VLOOKUP(F63,Stagionalità!$A$6:$M$103,5,FALSE)*C63,"")</f>
        <v/>
      </c>
      <c r="K63" s="2" t="str">
        <f>IFERROR(VLOOKUP(F63,Stagionalità!$A$6:$M$103,6,FALSE)*C63,"")</f>
        <v/>
      </c>
      <c r="L63" s="2" t="str">
        <f>IFERROR(VLOOKUP(F63,Stagionalità!$A$6:$M$103,7,FALSE)*C63,"")</f>
        <v/>
      </c>
      <c r="M63" s="2" t="str">
        <f>IFERROR(VLOOKUP(F63,Stagionalità!$A$6:$M$103,8,FALSE)*C63,"")</f>
        <v/>
      </c>
      <c r="N63" s="2" t="str">
        <f>IFERROR(VLOOKUP(F63,Stagionalità!$A$6:$M$103,9,FALSE)*C63,"")</f>
        <v/>
      </c>
      <c r="O63" s="2" t="str">
        <f>IFERROR(VLOOKUP(F63,Stagionalità!$A$6:$M$103,10,FALSE)*C63,"")</f>
        <v/>
      </c>
      <c r="P63" s="2" t="str">
        <f>IFERROR(VLOOKUP(F63,Stagionalità!$A$6:$M$103,11,FALSE)*C63,"")</f>
        <v/>
      </c>
      <c r="Q63" s="2" t="str">
        <f>IFERROR(VLOOKUP(F63,Stagionalità!$A$6:$M$103,12,FALSE)*C63,"")</f>
        <v/>
      </c>
      <c r="R63" s="2" t="str">
        <f>IFERROR(VLOOKUP(F63,Stagionalità!$A$6:$M$103,13,FALSE)*C63,"")</f>
        <v/>
      </c>
    </row>
    <row r="64" spans="2:18" x14ac:dyDescent="0.25">
      <c r="F64" s="23" t="str">
        <f t="shared" si="1"/>
        <v/>
      </c>
      <c r="G64" s="2" t="str">
        <f>IFERROR(VLOOKUP(F64,Stagionalità!$A$6:$M$103,2,FALSE)*C64,"")</f>
        <v/>
      </c>
      <c r="H64" s="2" t="str">
        <f>IFERROR(VLOOKUP(F64,Stagionalità!$A$6:$M$103,3,FALSE)*C64,"")</f>
        <v/>
      </c>
      <c r="I64" s="2" t="str">
        <f>IFERROR(VLOOKUP(F64,Stagionalità!$A$6:$M$103,4,FALSE)*C64,"")</f>
        <v/>
      </c>
      <c r="J64" s="2" t="str">
        <f>IFERROR(VLOOKUP(F64,Stagionalità!$A$6:$M$103,5,FALSE)*C64,"")</f>
        <v/>
      </c>
      <c r="K64" s="2" t="str">
        <f>IFERROR(VLOOKUP(F64,Stagionalità!$A$6:$M$103,6,FALSE)*C64,"")</f>
        <v/>
      </c>
      <c r="L64" s="2" t="str">
        <f>IFERROR(VLOOKUP(F64,Stagionalità!$A$6:$M$103,7,FALSE)*C64,"")</f>
        <v/>
      </c>
      <c r="M64" s="2" t="str">
        <f>IFERROR(VLOOKUP(F64,Stagionalità!$A$6:$M$103,8,FALSE)*C64,"")</f>
        <v/>
      </c>
      <c r="N64" s="2" t="str">
        <f>IFERROR(VLOOKUP(F64,Stagionalità!$A$6:$M$103,9,FALSE)*C64,"")</f>
        <v/>
      </c>
      <c r="O64" s="2" t="str">
        <f>IFERROR(VLOOKUP(F64,Stagionalità!$A$6:$M$103,10,FALSE)*C64,"")</f>
        <v/>
      </c>
      <c r="P64" s="2" t="str">
        <f>IFERROR(VLOOKUP(F64,Stagionalità!$A$6:$M$103,11,FALSE)*C64,"")</f>
        <v/>
      </c>
      <c r="Q64" s="2" t="str">
        <f>IFERROR(VLOOKUP(F64,Stagionalità!$A$6:$M$103,12,FALSE)*C64,"")</f>
        <v/>
      </c>
      <c r="R64" s="2" t="str">
        <f>IFERROR(VLOOKUP(F64,Stagionalità!$A$6:$M$103,13,FALSE)*C64,"")</f>
        <v/>
      </c>
    </row>
    <row r="65" spans="6:18" x14ac:dyDescent="0.25">
      <c r="F65" s="23" t="str">
        <f t="shared" si="1"/>
        <v/>
      </c>
      <c r="G65" s="2" t="str">
        <f>IFERROR(VLOOKUP(F65,Stagionalità!$A$6:$M$103,2,FALSE)*C65,"")</f>
        <v/>
      </c>
      <c r="H65" s="2" t="str">
        <f>IFERROR(VLOOKUP(F65,Stagionalità!$A$6:$M$103,3,FALSE)*C65,"")</f>
        <v/>
      </c>
      <c r="I65" s="2" t="str">
        <f>IFERROR(VLOOKUP(F65,Stagionalità!$A$6:$M$103,4,FALSE)*C65,"")</f>
        <v/>
      </c>
      <c r="J65" s="2" t="str">
        <f>IFERROR(VLOOKUP(F65,Stagionalità!$A$6:$M$103,5,FALSE)*C65,"")</f>
        <v/>
      </c>
      <c r="K65" s="2" t="str">
        <f>IFERROR(VLOOKUP(F65,Stagionalità!$A$6:$M$103,6,FALSE)*C65,"")</f>
        <v/>
      </c>
      <c r="L65" s="2" t="str">
        <f>IFERROR(VLOOKUP(F65,Stagionalità!$A$6:$M$103,7,FALSE)*C65,"")</f>
        <v/>
      </c>
      <c r="M65" s="2" t="str">
        <f>IFERROR(VLOOKUP(F65,Stagionalità!$A$6:$M$103,8,FALSE)*C65,"")</f>
        <v/>
      </c>
      <c r="N65" s="2" t="str">
        <f>IFERROR(VLOOKUP(F65,Stagionalità!$A$6:$M$103,9,FALSE)*C65,"")</f>
        <v/>
      </c>
      <c r="O65" s="2" t="str">
        <f>IFERROR(VLOOKUP(F65,Stagionalità!$A$6:$M$103,10,FALSE)*C65,"")</f>
        <v/>
      </c>
      <c r="P65" s="2" t="str">
        <f>IFERROR(VLOOKUP(F65,Stagionalità!$A$6:$M$103,11,FALSE)*C65,"")</f>
        <v/>
      </c>
      <c r="Q65" s="2" t="str">
        <f>IFERROR(VLOOKUP(F65,Stagionalità!$A$6:$M$103,12,FALSE)*C65,"")</f>
        <v/>
      </c>
      <c r="R65" s="2" t="str">
        <f>IFERROR(VLOOKUP(F65,Stagionalità!$A$6:$M$103,13,FALSE)*C65,"")</f>
        <v/>
      </c>
    </row>
    <row r="66" spans="6:18" x14ac:dyDescent="0.25">
      <c r="F66" s="23" t="str">
        <f t="shared" si="1"/>
        <v/>
      </c>
      <c r="G66" s="2" t="str">
        <f>IFERROR(VLOOKUP(F66,Stagionalità!$A$6:$M$103,2,FALSE)*C66,"")</f>
        <v/>
      </c>
      <c r="H66" s="2" t="str">
        <f>IFERROR(VLOOKUP(F66,Stagionalità!$A$6:$M$103,3,FALSE)*C66,"")</f>
        <v/>
      </c>
      <c r="I66" s="2" t="str">
        <f>IFERROR(VLOOKUP(F66,Stagionalità!$A$6:$M$103,4,FALSE)*C66,"")</f>
        <v/>
      </c>
      <c r="J66" s="2" t="str">
        <f>IFERROR(VLOOKUP(F66,Stagionalità!$A$6:$M$103,5,FALSE)*C66,"")</f>
        <v/>
      </c>
      <c r="K66" s="2" t="str">
        <f>IFERROR(VLOOKUP(F66,Stagionalità!$A$6:$M$103,6,FALSE)*C66,"")</f>
        <v/>
      </c>
      <c r="L66" s="2" t="str">
        <f>IFERROR(VLOOKUP(F66,Stagionalità!$A$6:$M$103,7,FALSE)*C66,"")</f>
        <v/>
      </c>
      <c r="M66" s="2" t="str">
        <f>IFERROR(VLOOKUP(F66,Stagionalità!$A$6:$M$103,8,FALSE)*C66,"")</f>
        <v/>
      </c>
      <c r="N66" s="2" t="str">
        <f>IFERROR(VLOOKUP(F66,Stagionalità!$A$6:$M$103,9,FALSE)*C66,"")</f>
        <v/>
      </c>
      <c r="O66" s="2" t="str">
        <f>IFERROR(VLOOKUP(F66,Stagionalità!$A$6:$M$103,10,FALSE)*C66,"")</f>
        <v/>
      </c>
      <c r="P66" s="2" t="str">
        <f>IFERROR(VLOOKUP(F66,Stagionalità!$A$6:$M$103,11,FALSE)*C66,"")</f>
        <v/>
      </c>
      <c r="Q66" s="2" t="str">
        <f>IFERROR(VLOOKUP(F66,Stagionalità!$A$6:$M$103,12,FALSE)*C66,"")</f>
        <v/>
      </c>
      <c r="R66" s="2" t="str">
        <f>IFERROR(VLOOKUP(F66,Stagionalità!$A$6:$M$103,13,FALSE)*C66,"")</f>
        <v/>
      </c>
    </row>
    <row r="67" spans="6:18" x14ac:dyDescent="0.25">
      <c r="F67" s="23" t="str">
        <f t="shared" si="1"/>
        <v/>
      </c>
      <c r="G67" s="2" t="str">
        <f>IFERROR(VLOOKUP(F67,Stagionalità!$A$6:$M$103,2,FALSE)*C67,"")</f>
        <v/>
      </c>
      <c r="H67" s="2" t="str">
        <f>IFERROR(VLOOKUP(F67,Stagionalità!$A$6:$M$103,3,FALSE)*C67,"")</f>
        <v/>
      </c>
      <c r="I67" s="2" t="str">
        <f>IFERROR(VLOOKUP(F67,Stagionalità!$A$6:$M$103,4,FALSE)*C67,"")</f>
        <v/>
      </c>
      <c r="J67" s="2" t="str">
        <f>IFERROR(VLOOKUP(F67,Stagionalità!$A$6:$M$103,5,FALSE)*C67,"")</f>
        <v/>
      </c>
      <c r="K67" s="2" t="str">
        <f>IFERROR(VLOOKUP(F67,Stagionalità!$A$6:$M$103,6,FALSE)*C67,"")</f>
        <v/>
      </c>
      <c r="L67" s="2" t="str">
        <f>IFERROR(VLOOKUP(F67,Stagionalità!$A$6:$M$103,7,FALSE)*C67,"")</f>
        <v/>
      </c>
      <c r="M67" s="2" t="str">
        <f>IFERROR(VLOOKUP(F67,Stagionalità!$A$6:$M$103,8,FALSE)*C67,"")</f>
        <v/>
      </c>
      <c r="N67" s="2" t="str">
        <f>IFERROR(VLOOKUP(F67,Stagionalità!$A$6:$M$103,9,FALSE)*C67,"")</f>
        <v/>
      </c>
      <c r="O67" s="2" t="str">
        <f>IFERROR(VLOOKUP(F67,Stagionalità!$A$6:$M$103,10,FALSE)*C67,"")</f>
        <v/>
      </c>
      <c r="P67" s="2" t="str">
        <f>IFERROR(VLOOKUP(F67,Stagionalità!$A$6:$M$103,11,FALSE)*C67,"")</f>
        <v/>
      </c>
      <c r="Q67" s="2" t="str">
        <f>IFERROR(VLOOKUP(F67,Stagionalità!$A$6:$M$103,12,FALSE)*C67,"")</f>
        <v/>
      </c>
      <c r="R67" s="2" t="str">
        <f>IFERROR(VLOOKUP(F67,Stagionalità!$A$6:$M$103,13,FALSE)*C67,"")</f>
        <v/>
      </c>
    </row>
    <row r="68" spans="6:18" x14ac:dyDescent="0.25">
      <c r="F68" s="23" t="str">
        <f t="shared" si="1"/>
        <v/>
      </c>
      <c r="G68" s="2" t="str">
        <f>IFERROR(VLOOKUP(F68,Stagionalità!$A$6:$M$103,2,FALSE)*C68,"")</f>
        <v/>
      </c>
      <c r="H68" s="2" t="str">
        <f>IFERROR(VLOOKUP(F68,Stagionalità!$A$6:$M$103,3,FALSE)*C68,"")</f>
        <v/>
      </c>
      <c r="I68" s="2" t="str">
        <f>IFERROR(VLOOKUP(F68,Stagionalità!$A$6:$M$103,4,FALSE)*C68,"")</f>
        <v/>
      </c>
      <c r="J68" s="2" t="str">
        <f>IFERROR(VLOOKUP(F68,Stagionalità!$A$6:$M$103,5,FALSE)*C68,"")</f>
        <v/>
      </c>
      <c r="K68" s="2" t="str">
        <f>IFERROR(VLOOKUP(F68,Stagionalità!$A$6:$M$103,6,FALSE)*C68,"")</f>
        <v/>
      </c>
      <c r="L68" s="2" t="str">
        <f>IFERROR(VLOOKUP(F68,Stagionalità!$A$6:$M$103,7,FALSE)*C68,"")</f>
        <v/>
      </c>
      <c r="M68" s="2" t="str">
        <f>IFERROR(VLOOKUP(F68,Stagionalità!$A$6:$M$103,8,FALSE)*C68,"")</f>
        <v/>
      </c>
      <c r="N68" s="2" t="str">
        <f>IFERROR(VLOOKUP(F68,Stagionalità!$A$6:$M$103,9,FALSE)*C68,"")</f>
        <v/>
      </c>
      <c r="O68" s="2" t="str">
        <f>IFERROR(VLOOKUP(F68,Stagionalità!$A$6:$M$103,10,FALSE)*C68,"")</f>
        <v/>
      </c>
      <c r="P68" s="2" t="str">
        <f>IFERROR(VLOOKUP(F68,Stagionalità!$A$6:$M$103,11,FALSE)*C68,"")</f>
        <v/>
      </c>
      <c r="Q68" s="2" t="str">
        <f>IFERROR(VLOOKUP(F68,Stagionalità!$A$6:$M$103,12,FALSE)*C68,"")</f>
        <v/>
      </c>
      <c r="R68" s="2" t="str">
        <f>IFERROR(VLOOKUP(F68,Stagionalità!$A$6:$M$103,13,FALSE)*C68,"")</f>
        <v/>
      </c>
    </row>
    <row r="69" spans="6:18" x14ac:dyDescent="0.25">
      <c r="F69" s="23" t="str">
        <f t="shared" si="1"/>
        <v/>
      </c>
      <c r="G69" s="2" t="str">
        <f>IFERROR(VLOOKUP(F69,Stagionalità!$A$6:$M$103,2,FALSE)*C69,"")</f>
        <v/>
      </c>
      <c r="H69" s="2" t="str">
        <f>IFERROR(VLOOKUP(F69,Stagionalità!$A$6:$M$103,3,FALSE)*C69,"")</f>
        <v/>
      </c>
      <c r="I69" s="2" t="str">
        <f>IFERROR(VLOOKUP(F69,Stagionalità!$A$6:$M$103,4,FALSE)*C69,"")</f>
        <v/>
      </c>
      <c r="J69" s="2" t="str">
        <f>IFERROR(VLOOKUP(F69,Stagionalità!$A$6:$M$103,5,FALSE)*C69,"")</f>
        <v/>
      </c>
      <c r="K69" s="2" t="str">
        <f>IFERROR(VLOOKUP(F69,Stagionalità!$A$6:$M$103,6,FALSE)*C69,"")</f>
        <v/>
      </c>
      <c r="L69" s="2" t="str">
        <f>IFERROR(VLOOKUP(F69,Stagionalità!$A$6:$M$103,7,FALSE)*C69,"")</f>
        <v/>
      </c>
      <c r="M69" s="2" t="str">
        <f>IFERROR(VLOOKUP(F69,Stagionalità!$A$6:$M$103,8,FALSE)*C69,"")</f>
        <v/>
      </c>
      <c r="N69" s="2" t="str">
        <f>IFERROR(VLOOKUP(F69,Stagionalità!$A$6:$M$103,9,FALSE)*C69,"")</f>
        <v/>
      </c>
      <c r="O69" s="2" t="str">
        <f>IFERROR(VLOOKUP(F69,Stagionalità!$A$6:$M$103,10,FALSE)*C69,"")</f>
        <v/>
      </c>
      <c r="P69" s="2" t="str">
        <f>IFERROR(VLOOKUP(F69,Stagionalità!$A$6:$M$103,11,FALSE)*C69,"")</f>
        <v/>
      </c>
      <c r="Q69" s="2" t="str">
        <f>IFERROR(VLOOKUP(F69,Stagionalità!$A$6:$M$103,12,FALSE)*C69,"")</f>
        <v/>
      </c>
      <c r="R69" s="2" t="str">
        <f>IFERROR(VLOOKUP(F69,Stagionalità!$A$6:$M$103,13,FALSE)*C69,"")</f>
        <v/>
      </c>
    </row>
    <row r="70" spans="6:18" x14ac:dyDescent="0.25">
      <c r="F70" s="23" t="str">
        <f t="shared" si="1"/>
        <v/>
      </c>
      <c r="G70" s="2" t="str">
        <f>IFERROR(VLOOKUP(F70,Stagionalità!$A$6:$M$103,2,FALSE)*C70,"")</f>
        <v/>
      </c>
      <c r="H70" s="2" t="str">
        <f>IFERROR(VLOOKUP(F70,Stagionalità!$A$6:$M$103,3,FALSE)*C70,"")</f>
        <v/>
      </c>
      <c r="I70" s="2" t="str">
        <f>IFERROR(VLOOKUP(F70,Stagionalità!$A$6:$M$103,4,FALSE)*C70,"")</f>
        <v/>
      </c>
      <c r="J70" s="2" t="str">
        <f>IFERROR(VLOOKUP(F70,Stagionalità!$A$6:$M$103,5,FALSE)*C70,"")</f>
        <v/>
      </c>
      <c r="K70" s="2" t="str">
        <f>IFERROR(VLOOKUP(F70,Stagionalità!$A$6:$M$103,6,FALSE)*C70,"")</f>
        <v/>
      </c>
      <c r="L70" s="2" t="str">
        <f>IFERROR(VLOOKUP(F70,Stagionalità!$A$6:$M$103,7,FALSE)*C70,"")</f>
        <v/>
      </c>
      <c r="M70" s="2" t="str">
        <f>IFERROR(VLOOKUP(F70,Stagionalità!$A$6:$M$103,8,FALSE)*C70,"")</f>
        <v/>
      </c>
      <c r="N70" s="2" t="str">
        <f>IFERROR(VLOOKUP(F70,Stagionalità!$A$6:$M$103,9,FALSE)*C70,"")</f>
        <v/>
      </c>
      <c r="O70" s="2" t="str">
        <f>IFERROR(VLOOKUP(F70,Stagionalità!$A$6:$M$103,10,FALSE)*C70,"")</f>
        <v/>
      </c>
      <c r="P70" s="2" t="str">
        <f>IFERROR(VLOOKUP(F70,Stagionalità!$A$6:$M$103,11,FALSE)*C70,"")</f>
        <v/>
      </c>
      <c r="Q70" s="2" t="str">
        <f>IFERROR(VLOOKUP(F70,Stagionalità!$A$6:$M$103,12,FALSE)*C70,"")</f>
        <v/>
      </c>
      <c r="R70" s="2" t="str">
        <f>IFERROR(VLOOKUP(F70,Stagionalità!$A$6:$M$103,13,FALSE)*C70,"")</f>
        <v/>
      </c>
    </row>
    <row r="71" spans="6:18" x14ac:dyDescent="0.25">
      <c r="F71" s="23" t="str">
        <f t="shared" si="1"/>
        <v/>
      </c>
      <c r="G71" s="2" t="str">
        <f>IFERROR(VLOOKUP(F71,Stagionalità!$A$6:$M$103,2,FALSE)*C71,"")</f>
        <v/>
      </c>
      <c r="H71" s="2" t="str">
        <f>IFERROR(VLOOKUP(F71,Stagionalità!$A$6:$M$103,3,FALSE)*C71,"")</f>
        <v/>
      </c>
      <c r="I71" s="2" t="str">
        <f>IFERROR(VLOOKUP(F71,Stagionalità!$A$6:$M$103,4,FALSE)*C71,"")</f>
        <v/>
      </c>
      <c r="J71" s="2" t="str">
        <f>IFERROR(VLOOKUP(F71,Stagionalità!$A$6:$M$103,5,FALSE)*C71,"")</f>
        <v/>
      </c>
      <c r="K71" s="2" t="str">
        <f>IFERROR(VLOOKUP(F71,Stagionalità!$A$6:$M$103,6,FALSE)*C71,"")</f>
        <v/>
      </c>
      <c r="L71" s="2" t="str">
        <f>IFERROR(VLOOKUP(F71,Stagionalità!$A$6:$M$103,7,FALSE)*C71,"")</f>
        <v/>
      </c>
      <c r="M71" s="2" t="str">
        <f>IFERROR(VLOOKUP(F71,Stagionalità!$A$6:$M$103,8,FALSE)*C71,"")</f>
        <v/>
      </c>
      <c r="N71" s="2" t="str">
        <f>IFERROR(VLOOKUP(F71,Stagionalità!$A$6:$M$103,9,FALSE)*C71,"")</f>
        <v/>
      </c>
      <c r="O71" s="2" t="str">
        <f>IFERROR(VLOOKUP(F71,Stagionalità!$A$6:$M$103,10,FALSE)*C71,"")</f>
        <v/>
      </c>
      <c r="P71" s="2" t="str">
        <f>IFERROR(VLOOKUP(F71,Stagionalità!$A$6:$M$103,11,FALSE)*C71,"")</f>
        <v/>
      </c>
      <c r="Q71" s="2" t="str">
        <f>IFERROR(VLOOKUP(F71,Stagionalità!$A$6:$M$103,12,FALSE)*C71,"")</f>
        <v/>
      </c>
      <c r="R71" s="2" t="str">
        <f>IFERROR(VLOOKUP(F71,Stagionalità!$A$6:$M$103,13,FALSE)*C71,"")</f>
        <v/>
      </c>
    </row>
    <row r="72" spans="6:18" x14ac:dyDescent="0.25">
      <c r="F72" s="23" t="str">
        <f t="shared" si="1"/>
        <v/>
      </c>
      <c r="G72" s="2" t="str">
        <f>IFERROR(VLOOKUP(F72,Stagionalità!$A$6:$M$103,2,FALSE)*C72,"")</f>
        <v/>
      </c>
      <c r="H72" s="2" t="str">
        <f>IFERROR(VLOOKUP(F72,Stagionalità!$A$6:$M$103,3,FALSE)*C72,"")</f>
        <v/>
      </c>
      <c r="I72" s="2" t="str">
        <f>IFERROR(VLOOKUP(F72,Stagionalità!$A$6:$M$103,4,FALSE)*C72,"")</f>
        <v/>
      </c>
      <c r="J72" s="2" t="str">
        <f>IFERROR(VLOOKUP(F72,Stagionalità!$A$6:$M$103,5,FALSE)*C72,"")</f>
        <v/>
      </c>
      <c r="K72" s="2" t="str">
        <f>IFERROR(VLOOKUP(F72,Stagionalità!$A$6:$M$103,6,FALSE)*C72,"")</f>
        <v/>
      </c>
      <c r="L72" s="2" t="str">
        <f>IFERROR(VLOOKUP(F72,Stagionalità!$A$6:$M$103,7,FALSE)*C72,"")</f>
        <v/>
      </c>
      <c r="M72" s="2" t="str">
        <f>IFERROR(VLOOKUP(F72,Stagionalità!$A$6:$M$103,8,FALSE)*C72,"")</f>
        <v/>
      </c>
      <c r="N72" s="2" t="str">
        <f>IFERROR(VLOOKUP(F72,Stagionalità!$A$6:$M$103,9,FALSE)*C72,"")</f>
        <v/>
      </c>
      <c r="O72" s="2" t="str">
        <f>IFERROR(VLOOKUP(F72,Stagionalità!$A$6:$M$103,10,FALSE)*C72,"")</f>
        <v/>
      </c>
      <c r="P72" s="2" t="str">
        <f>IFERROR(VLOOKUP(F72,Stagionalità!$A$6:$M$103,11,FALSE)*C72,"")</f>
        <v/>
      </c>
      <c r="Q72" s="2" t="str">
        <f>IFERROR(VLOOKUP(F72,Stagionalità!$A$6:$M$103,12,FALSE)*C72,"")</f>
        <v/>
      </c>
      <c r="R72" s="2" t="str">
        <f>IFERROR(VLOOKUP(F72,Stagionalità!$A$6:$M$103,13,FALSE)*C72,"")</f>
        <v/>
      </c>
    </row>
    <row r="73" spans="6:18" x14ac:dyDescent="0.25">
      <c r="F73" s="23" t="str">
        <f t="shared" si="1"/>
        <v/>
      </c>
      <c r="G73" s="2" t="str">
        <f>IFERROR(VLOOKUP(F73,Stagionalità!$A$6:$M$103,2,FALSE)*C73,"")</f>
        <v/>
      </c>
      <c r="H73" s="2" t="str">
        <f>IFERROR(VLOOKUP(F73,Stagionalità!$A$6:$M$103,3,FALSE)*C73,"")</f>
        <v/>
      </c>
      <c r="I73" s="2" t="str">
        <f>IFERROR(VLOOKUP(F73,Stagionalità!$A$6:$M$103,4,FALSE)*C73,"")</f>
        <v/>
      </c>
      <c r="J73" s="2" t="str">
        <f>IFERROR(VLOOKUP(F73,Stagionalità!$A$6:$M$103,5,FALSE)*C73,"")</f>
        <v/>
      </c>
      <c r="K73" s="2" t="str">
        <f>IFERROR(VLOOKUP(F73,Stagionalità!$A$6:$M$103,6,FALSE)*C73,"")</f>
        <v/>
      </c>
      <c r="L73" s="2" t="str">
        <f>IFERROR(VLOOKUP(F73,Stagionalità!$A$6:$M$103,7,FALSE)*C73,"")</f>
        <v/>
      </c>
      <c r="M73" s="2" t="str">
        <f>IFERROR(VLOOKUP(F73,Stagionalità!$A$6:$M$103,8,FALSE)*C73,"")</f>
        <v/>
      </c>
      <c r="N73" s="2" t="str">
        <f>IFERROR(VLOOKUP(F73,Stagionalità!$A$6:$M$103,9,FALSE)*C73,"")</f>
        <v/>
      </c>
      <c r="O73" s="2" t="str">
        <f>IFERROR(VLOOKUP(F73,Stagionalità!$A$6:$M$103,10,FALSE)*C73,"")</f>
        <v/>
      </c>
      <c r="P73" s="2" t="str">
        <f>IFERROR(VLOOKUP(F73,Stagionalità!$A$6:$M$103,11,FALSE)*C73,"")</f>
        <v/>
      </c>
      <c r="Q73" s="2" t="str">
        <f>IFERROR(VLOOKUP(F73,Stagionalità!$A$6:$M$103,12,FALSE)*C73,"")</f>
        <v/>
      </c>
      <c r="R73" s="2" t="str">
        <f>IFERROR(VLOOKUP(F73,Stagionalità!$A$6:$M$103,13,FALSE)*C73,"")</f>
        <v/>
      </c>
    </row>
    <row r="74" spans="6:18" x14ac:dyDescent="0.25">
      <c r="F74" s="23" t="str">
        <f t="shared" si="1"/>
        <v/>
      </c>
      <c r="G74" s="2" t="str">
        <f>IFERROR(VLOOKUP(F74,Stagionalità!$A$6:$M$103,2,FALSE)*C74,"")</f>
        <v/>
      </c>
      <c r="H74" s="2" t="str">
        <f>IFERROR(VLOOKUP(F74,Stagionalità!$A$6:$M$103,3,FALSE)*C74,"")</f>
        <v/>
      </c>
      <c r="I74" s="2" t="str">
        <f>IFERROR(VLOOKUP(F74,Stagionalità!$A$6:$M$103,4,FALSE)*C74,"")</f>
        <v/>
      </c>
      <c r="J74" s="2" t="str">
        <f>IFERROR(VLOOKUP(F74,Stagionalità!$A$6:$M$103,5,FALSE)*C74,"")</f>
        <v/>
      </c>
      <c r="K74" s="2" t="str">
        <f>IFERROR(VLOOKUP(F74,Stagionalità!$A$6:$M$103,6,FALSE)*C74,"")</f>
        <v/>
      </c>
      <c r="L74" s="2" t="str">
        <f>IFERROR(VLOOKUP(F74,Stagionalità!$A$6:$M$103,7,FALSE)*C74,"")</f>
        <v/>
      </c>
      <c r="M74" s="2" t="str">
        <f>IFERROR(VLOOKUP(F74,Stagionalità!$A$6:$M$103,8,FALSE)*C74,"")</f>
        <v/>
      </c>
      <c r="N74" s="2" t="str">
        <f>IFERROR(VLOOKUP(F74,Stagionalità!$A$6:$M$103,9,FALSE)*C74,"")</f>
        <v/>
      </c>
      <c r="O74" s="2" t="str">
        <f>IFERROR(VLOOKUP(F74,Stagionalità!$A$6:$M$103,10,FALSE)*C74,"")</f>
        <v/>
      </c>
      <c r="P74" s="2" t="str">
        <f>IFERROR(VLOOKUP(F74,Stagionalità!$A$6:$M$103,11,FALSE)*C74,"")</f>
        <v/>
      </c>
      <c r="Q74" s="2" t="str">
        <f>IFERROR(VLOOKUP(F74,Stagionalità!$A$6:$M$103,12,FALSE)*C74,"")</f>
        <v/>
      </c>
      <c r="R74" s="2" t="str">
        <f>IFERROR(VLOOKUP(F74,Stagionalità!$A$6:$M$103,13,FALSE)*C74,"")</f>
        <v/>
      </c>
    </row>
    <row r="75" spans="6:18" x14ac:dyDescent="0.25">
      <c r="F75" s="23" t="str">
        <f t="shared" si="1"/>
        <v/>
      </c>
      <c r="G75" s="2" t="str">
        <f>IFERROR(VLOOKUP(F75,Stagionalità!$A$6:$M$103,2,FALSE)*C75,"")</f>
        <v/>
      </c>
      <c r="H75" s="2" t="str">
        <f>IFERROR(VLOOKUP(F75,Stagionalità!$A$6:$M$103,3,FALSE)*C75,"")</f>
        <v/>
      </c>
      <c r="I75" s="2" t="str">
        <f>IFERROR(VLOOKUP(F75,Stagionalità!$A$6:$M$103,4,FALSE)*C75,"")</f>
        <v/>
      </c>
      <c r="J75" s="2" t="str">
        <f>IFERROR(VLOOKUP(F75,Stagionalità!$A$6:$M$103,5,FALSE)*C75,"")</f>
        <v/>
      </c>
      <c r="K75" s="2" t="str">
        <f>IFERROR(VLOOKUP(F75,Stagionalità!$A$6:$M$103,6,FALSE)*C75,"")</f>
        <v/>
      </c>
      <c r="L75" s="2" t="str">
        <f>IFERROR(VLOOKUP(F75,Stagionalità!$A$6:$M$103,7,FALSE)*C75,"")</f>
        <v/>
      </c>
      <c r="M75" s="2" t="str">
        <f>IFERROR(VLOOKUP(F75,Stagionalità!$A$6:$M$103,8,FALSE)*C75,"")</f>
        <v/>
      </c>
      <c r="N75" s="2" t="str">
        <f>IFERROR(VLOOKUP(F75,Stagionalità!$A$6:$M$103,9,FALSE)*C75,"")</f>
        <v/>
      </c>
      <c r="O75" s="2" t="str">
        <f>IFERROR(VLOOKUP(F75,Stagionalità!$A$6:$M$103,10,FALSE)*C75,"")</f>
        <v/>
      </c>
      <c r="P75" s="2" t="str">
        <f>IFERROR(VLOOKUP(F75,Stagionalità!$A$6:$M$103,11,FALSE)*C75,"")</f>
        <v/>
      </c>
      <c r="Q75" s="2" t="str">
        <f>IFERROR(VLOOKUP(F75,Stagionalità!$A$6:$M$103,12,FALSE)*C75,"")</f>
        <v/>
      </c>
      <c r="R75" s="2" t="str">
        <f>IFERROR(VLOOKUP(F75,Stagionalità!$A$6:$M$103,13,FALSE)*C75,"")</f>
        <v/>
      </c>
    </row>
    <row r="76" spans="6:18" x14ac:dyDescent="0.25">
      <c r="F76" s="23" t="str">
        <f t="shared" si="1"/>
        <v/>
      </c>
      <c r="G76" s="2" t="str">
        <f>IFERROR(VLOOKUP(F76,Stagionalità!$A$6:$M$103,2,FALSE)*C76,"")</f>
        <v/>
      </c>
      <c r="H76" s="2" t="str">
        <f>IFERROR(VLOOKUP(F76,Stagionalità!$A$6:$M$103,3,FALSE)*C76,"")</f>
        <v/>
      </c>
      <c r="I76" s="2" t="str">
        <f>IFERROR(VLOOKUP(F76,Stagionalità!$A$6:$M$103,4,FALSE)*C76,"")</f>
        <v/>
      </c>
      <c r="J76" s="2" t="str">
        <f>IFERROR(VLOOKUP(F76,Stagionalità!$A$6:$M$103,5,FALSE)*C76,"")</f>
        <v/>
      </c>
      <c r="K76" s="2" t="str">
        <f>IFERROR(VLOOKUP(F76,Stagionalità!$A$6:$M$103,6,FALSE)*C76,"")</f>
        <v/>
      </c>
      <c r="L76" s="2" t="str">
        <f>IFERROR(VLOOKUP(F76,Stagionalità!$A$6:$M$103,7,FALSE)*C76,"")</f>
        <v/>
      </c>
      <c r="M76" s="2" t="str">
        <f>IFERROR(VLOOKUP(F76,Stagionalità!$A$6:$M$103,8,FALSE)*C76,"")</f>
        <v/>
      </c>
      <c r="N76" s="2" t="str">
        <f>IFERROR(VLOOKUP(F76,Stagionalità!$A$6:$M$103,9,FALSE)*C76,"")</f>
        <v/>
      </c>
      <c r="O76" s="2" t="str">
        <f>IFERROR(VLOOKUP(F76,Stagionalità!$A$6:$M$103,10,FALSE)*C76,"")</f>
        <v/>
      </c>
      <c r="P76" s="2" t="str">
        <f>IFERROR(VLOOKUP(F76,Stagionalità!$A$6:$M$103,11,FALSE)*C76,"")</f>
        <v/>
      </c>
      <c r="Q76" s="2" t="str">
        <f>IFERROR(VLOOKUP(F76,Stagionalità!$A$6:$M$103,12,FALSE)*C76,"")</f>
        <v/>
      </c>
      <c r="R76" s="2" t="str">
        <f>IFERROR(VLOOKUP(F76,Stagionalità!$A$6:$M$103,13,FALSE)*C76,"")</f>
        <v/>
      </c>
    </row>
    <row r="77" spans="6:18" x14ac:dyDescent="0.25">
      <c r="F77" s="23" t="str">
        <f t="shared" si="1"/>
        <v/>
      </c>
      <c r="G77" s="2" t="str">
        <f>IFERROR(VLOOKUP(F77,Stagionalità!$A$6:$M$103,2,FALSE)*C77,"")</f>
        <v/>
      </c>
      <c r="H77" s="2" t="str">
        <f>IFERROR(VLOOKUP(F77,Stagionalità!$A$6:$M$103,3,FALSE)*C77,"")</f>
        <v/>
      </c>
      <c r="I77" s="2" t="str">
        <f>IFERROR(VLOOKUP(F77,Stagionalità!$A$6:$M$103,4,FALSE)*C77,"")</f>
        <v/>
      </c>
      <c r="J77" s="2" t="str">
        <f>IFERROR(VLOOKUP(F77,Stagionalità!$A$6:$M$103,5,FALSE)*C77,"")</f>
        <v/>
      </c>
      <c r="K77" s="2" t="str">
        <f>IFERROR(VLOOKUP(F77,Stagionalità!$A$6:$M$103,6,FALSE)*C77,"")</f>
        <v/>
      </c>
      <c r="L77" s="2" t="str">
        <f>IFERROR(VLOOKUP(F77,Stagionalità!$A$6:$M$103,7,FALSE)*C77,"")</f>
        <v/>
      </c>
      <c r="M77" s="2" t="str">
        <f>IFERROR(VLOOKUP(F77,Stagionalità!$A$6:$M$103,8,FALSE)*C77,"")</f>
        <v/>
      </c>
      <c r="N77" s="2" t="str">
        <f>IFERROR(VLOOKUP(F77,Stagionalità!$A$6:$M$103,9,FALSE)*C77,"")</f>
        <v/>
      </c>
      <c r="O77" s="2" t="str">
        <f>IFERROR(VLOOKUP(F77,Stagionalità!$A$6:$M$103,10,FALSE)*C77,"")</f>
        <v/>
      </c>
      <c r="P77" s="2" t="str">
        <f>IFERROR(VLOOKUP(F77,Stagionalità!$A$6:$M$103,11,FALSE)*C77,"")</f>
        <v/>
      </c>
      <c r="Q77" s="2" t="str">
        <f>IFERROR(VLOOKUP(F77,Stagionalità!$A$6:$M$103,12,FALSE)*C77,"")</f>
        <v/>
      </c>
      <c r="R77" s="2" t="str">
        <f>IFERROR(VLOOKUP(F77,Stagionalità!$A$6:$M$103,13,FALSE)*C77,"")</f>
        <v/>
      </c>
    </row>
    <row r="78" spans="6:18" x14ac:dyDescent="0.25">
      <c r="F78" s="23" t="str">
        <f t="shared" si="1"/>
        <v/>
      </c>
      <c r="G78" s="2" t="str">
        <f>IFERROR(VLOOKUP(F78,Stagionalità!$A$6:$M$103,2,FALSE)*C78,"")</f>
        <v/>
      </c>
      <c r="H78" s="2" t="str">
        <f>IFERROR(VLOOKUP(F78,Stagionalità!$A$6:$M$103,3,FALSE)*C78,"")</f>
        <v/>
      </c>
      <c r="I78" s="2" t="str">
        <f>IFERROR(VLOOKUP(F78,Stagionalità!$A$6:$M$103,4,FALSE)*C78,"")</f>
        <v/>
      </c>
      <c r="J78" s="2" t="str">
        <f>IFERROR(VLOOKUP(F78,Stagionalità!$A$6:$M$103,5,FALSE)*C78,"")</f>
        <v/>
      </c>
      <c r="K78" s="2" t="str">
        <f>IFERROR(VLOOKUP(F78,Stagionalità!$A$6:$M$103,6,FALSE)*C78,"")</f>
        <v/>
      </c>
      <c r="L78" s="2" t="str">
        <f>IFERROR(VLOOKUP(F78,Stagionalità!$A$6:$M$103,7,FALSE)*C78,"")</f>
        <v/>
      </c>
      <c r="M78" s="2" t="str">
        <f>IFERROR(VLOOKUP(F78,Stagionalità!$A$6:$M$103,8,FALSE)*C78,"")</f>
        <v/>
      </c>
      <c r="N78" s="2" t="str">
        <f>IFERROR(VLOOKUP(F78,Stagionalità!$A$6:$M$103,9,FALSE)*C78,"")</f>
        <v/>
      </c>
      <c r="O78" s="2" t="str">
        <f>IFERROR(VLOOKUP(F78,Stagionalità!$A$6:$M$103,10,FALSE)*C78,"")</f>
        <v/>
      </c>
      <c r="P78" s="2" t="str">
        <f>IFERROR(VLOOKUP(F78,Stagionalità!$A$6:$M$103,11,FALSE)*C78,"")</f>
        <v/>
      </c>
      <c r="Q78" s="2" t="str">
        <f>IFERROR(VLOOKUP(F78,Stagionalità!$A$6:$M$103,12,FALSE)*C78,"")</f>
        <v/>
      </c>
      <c r="R78" s="2" t="str">
        <f>IFERROR(VLOOKUP(F78,Stagionalità!$A$6:$M$103,13,FALSE)*C78,"")</f>
        <v/>
      </c>
    </row>
    <row r="79" spans="6:18" x14ac:dyDescent="0.25">
      <c r="F79" s="23" t="str">
        <f t="shared" si="1"/>
        <v/>
      </c>
      <c r="G79" s="2" t="str">
        <f>IFERROR(VLOOKUP(F79,Stagionalità!$A$6:$M$103,2,FALSE)*C79,"")</f>
        <v/>
      </c>
      <c r="H79" s="2" t="str">
        <f>IFERROR(VLOOKUP(F79,Stagionalità!$A$6:$M$103,3,FALSE)*C79,"")</f>
        <v/>
      </c>
      <c r="I79" s="2" t="str">
        <f>IFERROR(VLOOKUP(F79,Stagionalità!$A$6:$M$103,4,FALSE)*C79,"")</f>
        <v/>
      </c>
      <c r="J79" s="2" t="str">
        <f>IFERROR(VLOOKUP(F79,Stagionalità!$A$6:$M$103,5,FALSE)*C79,"")</f>
        <v/>
      </c>
      <c r="K79" s="2" t="str">
        <f>IFERROR(VLOOKUP(F79,Stagionalità!$A$6:$M$103,6,FALSE)*C79,"")</f>
        <v/>
      </c>
      <c r="L79" s="2" t="str">
        <f>IFERROR(VLOOKUP(F79,Stagionalità!$A$6:$M$103,7,FALSE)*C79,"")</f>
        <v/>
      </c>
      <c r="M79" s="2" t="str">
        <f>IFERROR(VLOOKUP(F79,Stagionalità!$A$6:$M$103,8,FALSE)*C79,"")</f>
        <v/>
      </c>
      <c r="N79" s="2" t="str">
        <f>IFERROR(VLOOKUP(F79,Stagionalità!$A$6:$M$103,9,FALSE)*C79,"")</f>
        <v/>
      </c>
      <c r="O79" s="2" t="str">
        <f>IFERROR(VLOOKUP(F79,Stagionalità!$A$6:$M$103,10,FALSE)*C79,"")</f>
        <v/>
      </c>
      <c r="P79" s="2" t="str">
        <f>IFERROR(VLOOKUP(F79,Stagionalità!$A$6:$M$103,11,FALSE)*C79,"")</f>
        <v/>
      </c>
      <c r="Q79" s="2" t="str">
        <f>IFERROR(VLOOKUP(F79,Stagionalità!$A$6:$M$103,12,FALSE)*C79,"")</f>
        <v/>
      </c>
      <c r="R79" s="2" t="str">
        <f>IFERROR(VLOOKUP(F79,Stagionalità!$A$6:$M$103,13,FALSE)*C79,"")</f>
        <v/>
      </c>
    </row>
    <row r="80" spans="6:18" x14ac:dyDescent="0.25">
      <c r="F80" s="23" t="str">
        <f t="shared" si="1"/>
        <v/>
      </c>
      <c r="G80" s="2" t="str">
        <f>IFERROR(VLOOKUP(F80,Stagionalità!$A$6:$M$103,2,FALSE)*C80,"")</f>
        <v/>
      </c>
      <c r="H80" s="2" t="str">
        <f>IFERROR(VLOOKUP(F80,Stagionalità!$A$6:$M$103,3,FALSE)*C80,"")</f>
        <v/>
      </c>
      <c r="I80" s="2" t="str">
        <f>IFERROR(VLOOKUP(F80,Stagionalità!$A$6:$M$103,4,FALSE)*C80,"")</f>
        <v/>
      </c>
      <c r="J80" s="2" t="str">
        <f>IFERROR(VLOOKUP(F80,Stagionalità!$A$6:$M$103,5,FALSE)*C80,"")</f>
        <v/>
      </c>
      <c r="K80" s="2" t="str">
        <f>IFERROR(VLOOKUP(F80,Stagionalità!$A$6:$M$103,6,FALSE)*C80,"")</f>
        <v/>
      </c>
      <c r="L80" s="2" t="str">
        <f>IFERROR(VLOOKUP(F80,Stagionalità!$A$6:$M$103,7,FALSE)*C80,"")</f>
        <v/>
      </c>
      <c r="M80" s="2" t="str">
        <f>IFERROR(VLOOKUP(F80,Stagionalità!$A$6:$M$103,8,FALSE)*C80,"")</f>
        <v/>
      </c>
      <c r="N80" s="2" t="str">
        <f>IFERROR(VLOOKUP(F80,Stagionalità!$A$6:$M$103,9,FALSE)*C80,"")</f>
        <v/>
      </c>
      <c r="O80" s="2" t="str">
        <f>IFERROR(VLOOKUP(F80,Stagionalità!$A$6:$M$103,10,FALSE)*C80,"")</f>
        <v/>
      </c>
      <c r="P80" s="2" t="str">
        <f>IFERROR(VLOOKUP(F80,Stagionalità!$A$6:$M$103,11,FALSE)*C80,"")</f>
        <v/>
      </c>
      <c r="Q80" s="2" t="str">
        <f>IFERROR(VLOOKUP(F80,Stagionalità!$A$6:$M$103,12,FALSE)*C80,"")</f>
        <v/>
      </c>
      <c r="R80" s="2" t="str">
        <f>IFERROR(VLOOKUP(F80,Stagionalità!$A$6:$M$103,13,FALSE)*C80,"")</f>
        <v/>
      </c>
    </row>
    <row r="81" spans="6:18" x14ac:dyDescent="0.25">
      <c r="F81" s="23" t="str">
        <f t="shared" si="1"/>
        <v/>
      </c>
      <c r="G81" s="2" t="str">
        <f>IFERROR(VLOOKUP(F81,Stagionalità!$A$6:$M$103,2,FALSE)*C81,"")</f>
        <v/>
      </c>
      <c r="H81" s="2" t="str">
        <f>IFERROR(VLOOKUP(F81,Stagionalità!$A$6:$M$103,3,FALSE)*C81,"")</f>
        <v/>
      </c>
      <c r="I81" s="2" t="str">
        <f>IFERROR(VLOOKUP(F81,Stagionalità!$A$6:$M$103,4,FALSE)*C81,"")</f>
        <v/>
      </c>
      <c r="J81" s="2" t="str">
        <f>IFERROR(VLOOKUP(F81,Stagionalità!$A$6:$M$103,5,FALSE)*C81,"")</f>
        <v/>
      </c>
      <c r="K81" s="2" t="str">
        <f>IFERROR(VLOOKUP(F81,Stagionalità!$A$6:$M$103,6,FALSE)*C81,"")</f>
        <v/>
      </c>
      <c r="L81" s="2" t="str">
        <f>IFERROR(VLOOKUP(F81,Stagionalità!$A$6:$M$103,7,FALSE)*C81,"")</f>
        <v/>
      </c>
      <c r="M81" s="2" t="str">
        <f>IFERROR(VLOOKUP(F81,Stagionalità!$A$6:$M$103,8,FALSE)*C81,"")</f>
        <v/>
      </c>
      <c r="N81" s="2" t="str">
        <f>IFERROR(VLOOKUP(F81,Stagionalità!$A$6:$M$103,9,FALSE)*C81,"")</f>
        <v/>
      </c>
      <c r="O81" s="2" t="str">
        <f>IFERROR(VLOOKUP(F81,Stagionalità!$A$6:$M$103,10,FALSE)*C81,"")</f>
        <v/>
      </c>
      <c r="P81" s="2" t="str">
        <f>IFERROR(VLOOKUP(F81,Stagionalità!$A$6:$M$103,11,FALSE)*C81,"")</f>
        <v/>
      </c>
      <c r="Q81" s="2" t="str">
        <f>IFERROR(VLOOKUP(F81,Stagionalità!$A$6:$M$103,12,FALSE)*C81,"")</f>
        <v/>
      </c>
      <c r="R81" s="2" t="str">
        <f>IFERROR(VLOOKUP(F81,Stagionalità!$A$6:$M$103,13,FALSE)*C81,"")</f>
        <v/>
      </c>
    </row>
    <row r="82" spans="6:18" x14ac:dyDescent="0.25">
      <c r="F82" s="23" t="str">
        <f t="shared" si="1"/>
        <v/>
      </c>
      <c r="G82" s="2" t="str">
        <f>IFERROR(VLOOKUP(F82,Stagionalità!$A$6:$M$103,2,FALSE)*C82,"")</f>
        <v/>
      </c>
      <c r="H82" s="2" t="str">
        <f>IFERROR(VLOOKUP(F82,Stagionalità!$A$6:$M$103,3,FALSE)*C82,"")</f>
        <v/>
      </c>
      <c r="I82" s="2" t="str">
        <f>IFERROR(VLOOKUP(F82,Stagionalità!$A$6:$M$103,4,FALSE)*C82,"")</f>
        <v/>
      </c>
      <c r="J82" s="2" t="str">
        <f>IFERROR(VLOOKUP(F82,Stagionalità!$A$6:$M$103,5,FALSE)*C82,"")</f>
        <v/>
      </c>
      <c r="K82" s="2" t="str">
        <f>IFERROR(VLOOKUP(F82,Stagionalità!$A$6:$M$103,6,FALSE)*C82,"")</f>
        <v/>
      </c>
      <c r="L82" s="2" t="str">
        <f>IFERROR(VLOOKUP(F82,Stagionalità!$A$6:$M$103,7,FALSE)*C82,"")</f>
        <v/>
      </c>
      <c r="M82" s="2" t="str">
        <f>IFERROR(VLOOKUP(F82,Stagionalità!$A$6:$M$103,8,FALSE)*C82,"")</f>
        <v/>
      </c>
      <c r="N82" s="2" t="str">
        <f>IFERROR(VLOOKUP(F82,Stagionalità!$A$6:$M$103,9,FALSE)*C82,"")</f>
        <v/>
      </c>
      <c r="O82" s="2" t="str">
        <f>IFERROR(VLOOKUP(F82,Stagionalità!$A$6:$M$103,10,FALSE)*C82,"")</f>
        <v/>
      </c>
      <c r="P82" s="2" t="str">
        <f>IFERROR(VLOOKUP(F82,Stagionalità!$A$6:$M$103,11,FALSE)*C82,"")</f>
        <v/>
      </c>
      <c r="Q82" s="2" t="str">
        <f>IFERROR(VLOOKUP(F82,Stagionalità!$A$6:$M$103,12,FALSE)*C82,"")</f>
        <v/>
      </c>
      <c r="R82" s="2" t="str">
        <f>IFERROR(VLOOKUP(F82,Stagionalità!$A$6:$M$103,13,FALSE)*C82,"")</f>
        <v/>
      </c>
    </row>
    <row r="83" spans="6:18" x14ac:dyDescent="0.25">
      <c r="F83" s="23" t="str">
        <f t="shared" si="1"/>
        <v/>
      </c>
      <c r="G83" s="2" t="str">
        <f>IFERROR(VLOOKUP(F83,Stagionalità!$A$6:$M$103,2,FALSE)*C83,"")</f>
        <v/>
      </c>
      <c r="H83" s="2" t="str">
        <f>IFERROR(VLOOKUP(F83,Stagionalità!$A$6:$M$103,3,FALSE)*C83,"")</f>
        <v/>
      </c>
      <c r="I83" s="2" t="str">
        <f>IFERROR(VLOOKUP(F83,Stagionalità!$A$6:$M$103,4,FALSE)*C83,"")</f>
        <v/>
      </c>
      <c r="J83" s="2" t="str">
        <f>IFERROR(VLOOKUP(F83,Stagionalità!$A$6:$M$103,5,FALSE)*C83,"")</f>
        <v/>
      </c>
      <c r="K83" s="2" t="str">
        <f>IFERROR(VLOOKUP(F83,Stagionalità!$A$6:$M$103,6,FALSE)*C83,"")</f>
        <v/>
      </c>
      <c r="L83" s="2" t="str">
        <f>IFERROR(VLOOKUP(F83,Stagionalità!$A$6:$M$103,7,FALSE)*C83,"")</f>
        <v/>
      </c>
      <c r="M83" s="2" t="str">
        <f>IFERROR(VLOOKUP(F83,Stagionalità!$A$6:$M$103,8,FALSE)*C83,"")</f>
        <v/>
      </c>
      <c r="N83" s="2" t="str">
        <f>IFERROR(VLOOKUP(F83,Stagionalità!$A$6:$M$103,9,FALSE)*C83,"")</f>
        <v/>
      </c>
      <c r="O83" s="2" t="str">
        <f>IFERROR(VLOOKUP(F83,Stagionalità!$A$6:$M$103,10,FALSE)*C83,"")</f>
        <v/>
      </c>
      <c r="P83" s="2" t="str">
        <f>IFERROR(VLOOKUP(F83,Stagionalità!$A$6:$M$103,11,FALSE)*C83,"")</f>
        <v/>
      </c>
      <c r="Q83" s="2" t="str">
        <f>IFERROR(VLOOKUP(F83,Stagionalità!$A$6:$M$103,12,FALSE)*C83,"")</f>
        <v/>
      </c>
      <c r="R83" s="2" t="str">
        <f>IFERROR(VLOOKUP(F83,Stagionalità!$A$6:$M$103,13,FALSE)*C83,"")</f>
        <v/>
      </c>
    </row>
    <row r="84" spans="6:18" x14ac:dyDescent="0.25">
      <c r="F84" s="23" t="str">
        <f t="shared" si="1"/>
        <v/>
      </c>
      <c r="G84" s="2" t="str">
        <f>IFERROR(VLOOKUP(F84,Stagionalità!$A$6:$M$103,2,FALSE)*C84,"")</f>
        <v/>
      </c>
      <c r="H84" s="2" t="str">
        <f>IFERROR(VLOOKUP(F84,Stagionalità!$A$6:$M$103,3,FALSE)*C84,"")</f>
        <v/>
      </c>
      <c r="I84" s="2" t="str">
        <f>IFERROR(VLOOKUP(F84,Stagionalità!$A$6:$M$103,4,FALSE)*C84,"")</f>
        <v/>
      </c>
      <c r="J84" s="2" t="str">
        <f>IFERROR(VLOOKUP(F84,Stagionalità!$A$6:$M$103,5,FALSE)*C84,"")</f>
        <v/>
      </c>
      <c r="K84" s="2" t="str">
        <f>IFERROR(VLOOKUP(F84,Stagionalità!$A$6:$M$103,6,FALSE)*C84,"")</f>
        <v/>
      </c>
      <c r="L84" s="2" t="str">
        <f>IFERROR(VLOOKUP(F84,Stagionalità!$A$6:$M$103,7,FALSE)*C84,"")</f>
        <v/>
      </c>
      <c r="M84" s="2" t="str">
        <f>IFERROR(VLOOKUP(F84,Stagionalità!$A$6:$M$103,8,FALSE)*C84,"")</f>
        <v/>
      </c>
      <c r="N84" s="2" t="str">
        <f>IFERROR(VLOOKUP(F84,Stagionalità!$A$6:$M$103,9,FALSE)*C84,"")</f>
        <v/>
      </c>
      <c r="O84" s="2" t="str">
        <f>IFERROR(VLOOKUP(F84,Stagionalità!$A$6:$M$103,10,FALSE)*C84,"")</f>
        <v/>
      </c>
      <c r="P84" s="2" t="str">
        <f>IFERROR(VLOOKUP(F84,Stagionalità!$A$6:$M$103,11,FALSE)*C84,"")</f>
        <v/>
      </c>
      <c r="Q84" s="2" t="str">
        <f>IFERROR(VLOOKUP(F84,Stagionalità!$A$6:$M$103,12,FALSE)*C84,"")</f>
        <v/>
      </c>
      <c r="R84" s="2" t="str">
        <f>IFERROR(VLOOKUP(F84,Stagionalità!$A$6:$M$103,13,FALSE)*C84,"")</f>
        <v/>
      </c>
    </row>
    <row r="85" spans="6:18" x14ac:dyDescent="0.25">
      <c r="F85" s="23" t="str">
        <f t="shared" si="1"/>
        <v/>
      </c>
      <c r="G85" s="2" t="str">
        <f>IFERROR(VLOOKUP(F85,Stagionalità!$A$6:$M$103,2,FALSE)*C85,"")</f>
        <v/>
      </c>
      <c r="H85" s="2" t="str">
        <f>IFERROR(VLOOKUP(F85,Stagionalità!$A$6:$M$103,3,FALSE)*C85,"")</f>
        <v/>
      </c>
      <c r="I85" s="2" t="str">
        <f>IFERROR(VLOOKUP(F85,Stagionalità!$A$6:$M$103,4,FALSE)*C85,"")</f>
        <v/>
      </c>
      <c r="J85" s="2" t="str">
        <f>IFERROR(VLOOKUP(F85,Stagionalità!$A$6:$M$103,5,FALSE)*C85,"")</f>
        <v/>
      </c>
      <c r="K85" s="2" t="str">
        <f>IFERROR(VLOOKUP(F85,Stagionalità!$A$6:$M$103,6,FALSE)*C85,"")</f>
        <v/>
      </c>
      <c r="L85" s="2" t="str">
        <f>IFERROR(VLOOKUP(F85,Stagionalità!$A$6:$M$103,7,FALSE)*C85,"")</f>
        <v/>
      </c>
      <c r="M85" s="2" t="str">
        <f>IFERROR(VLOOKUP(F85,Stagionalità!$A$6:$M$103,8,FALSE)*C85,"")</f>
        <v/>
      </c>
      <c r="N85" s="2" t="str">
        <f>IFERROR(VLOOKUP(F85,Stagionalità!$A$6:$M$103,9,FALSE)*C85,"")</f>
        <v/>
      </c>
      <c r="O85" s="2" t="str">
        <f>IFERROR(VLOOKUP(F85,Stagionalità!$A$6:$M$103,10,FALSE)*C85,"")</f>
        <v/>
      </c>
      <c r="P85" s="2" t="str">
        <f>IFERROR(VLOOKUP(F85,Stagionalità!$A$6:$M$103,11,FALSE)*C85,"")</f>
        <v/>
      </c>
      <c r="Q85" s="2" t="str">
        <f>IFERROR(VLOOKUP(F85,Stagionalità!$A$6:$M$103,12,FALSE)*C85,"")</f>
        <v/>
      </c>
      <c r="R85" s="2" t="str">
        <f>IFERROR(VLOOKUP(F85,Stagionalità!$A$6:$M$103,13,FALSE)*C85,"")</f>
        <v/>
      </c>
    </row>
    <row r="86" spans="6:18" x14ac:dyDescent="0.25">
      <c r="F86" s="23" t="str">
        <f t="shared" si="1"/>
        <v/>
      </c>
      <c r="G86" s="2" t="str">
        <f>IFERROR(VLOOKUP(F86,Stagionalità!$A$6:$M$103,2,FALSE)*C86,"")</f>
        <v/>
      </c>
      <c r="H86" s="2" t="str">
        <f>IFERROR(VLOOKUP(F86,Stagionalità!$A$6:$M$103,3,FALSE)*C86,"")</f>
        <v/>
      </c>
      <c r="I86" s="2" t="str">
        <f>IFERROR(VLOOKUP(F86,Stagionalità!$A$6:$M$103,4,FALSE)*C86,"")</f>
        <v/>
      </c>
      <c r="J86" s="2" t="str">
        <f>IFERROR(VLOOKUP(F86,Stagionalità!$A$6:$M$103,5,FALSE)*C86,"")</f>
        <v/>
      </c>
      <c r="K86" s="2" t="str">
        <f>IFERROR(VLOOKUP(F86,Stagionalità!$A$6:$M$103,6,FALSE)*C86,"")</f>
        <v/>
      </c>
      <c r="L86" s="2" t="str">
        <f>IFERROR(VLOOKUP(F86,Stagionalità!$A$6:$M$103,7,FALSE)*C86,"")</f>
        <v/>
      </c>
      <c r="M86" s="2" t="str">
        <f>IFERROR(VLOOKUP(F86,Stagionalità!$A$6:$M$103,8,FALSE)*C86,"")</f>
        <v/>
      </c>
      <c r="N86" s="2" t="str">
        <f>IFERROR(VLOOKUP(F86,Stagionalità!$A$6:$M$103,9,FALSE)*C86,"")</f>
        <v/>
      </c>
      <c r="O86" s="2" t="str">
        <f>IFERROR(VLOOKUP(F86,Stagionalità!$A$6:$M$103,10,FALSE)*C86,"")</f>
        <v/>
      </c>
      <c r="P86" s="2" t="str">
        <f>IFERROR(VLOOKUP(F86,Stagionalità!$A$6:$M$103,11,FALSE)*C86,"")</f>
        <v/>
      </c>
      <c r="Q86" s="2" t="str">
        <f>IFERROR(VLOOKUP(F86,Stagionalità!$A$6:$M$103,12,FALSE)*C86,"")</f>
        <v/>
      </c>
      <c r="R86" s="2" t="str">
        <f>IFERROR(VLOOKUP(F86,Stagionalità!$A$6:$M$103,13,FALSE)*C86,"")</f>
        <v/>
      </c>
    </row>
    <row r="87" spans="6:18" x14ac:dyDescent="0.25">
      <c r="F87" s="23" t="str">
        <f t="shared" si="1"/>
        <v/>
      </c>
      <c r="G87" s="2" t="str">
        <f>IFERROR(VLOOKUP(F87,Stagionalità!$A$6:$M$103,2,FALSE)*C87,"")</f>
        <v/>
      </c>
      <c r="H87" s="2" t="str">
        <f>IFERROR(VLOOKUP(F87,Stagionalità!$A$6:$M$103,3,FALSE)*C87,"")</f>
        <v/>
      </c>
      <c r="I87" s="2" t="str">
        <f>IFERROR(VLOOKUP(F87,Stagionalità!$A$6:$M$103,4,FALSE)*C87,"")</f>
        <v/>
      </c>
      <c r="J87" s="2" t="str">
        <f>IFERROR(VLOOKUP(F87,Stagionalità!$A$6:$M$103,5,FALSE)*C87,"")</f>
        <v/>
      </c>
      <c r="K87" s="2" t="str">
        <f>IFERROR(VLOOKUP(F87,Stagionalità!$A$6:$M$103,6,FALSE)*C87,"")</f>
        <v/>
      </c>
      <c r="L87" s="2" t="str">
        <f>IFERROR(VLOOKUP(F87,Stagionalità!$A$6:$M$103,7,FALSE)*C87,"")</f>
        <v/>
      </c>
      <c r="M87" s="2" t="str">
        <f>IFERROR(VLOOKUP(F87,Stagionalità!$A$6:$M$103,8,FALSE)*C87,"")</f>
        <v/>
      </c>
      <c r="N87" s="2" t="str">
        <f>IFERROR(VLOOKUP(F87,Stagionalità!$A$6:$M$103,9,FALSE)*C87,"")</f>
        <v/>
      </c>
      <c r="O87" s="2" t="str">
        <f>IFERROR(VLOOKUP(F87,Stagionalità!$A$6:$M$103,10,FALSE)*C87,"")</f>
        <v/>
      </c>
      <c r="P87" s="2" t="str">
        <f>IFERROR(VLOOKUP(F87,Stagionalità!$A$6:$M$103,11,FALSE)*C87,"")</f>
        <v/>
      </c>
      <c r="Q87" s="2" t="str">
        <f>IFERROR(VLOOKUP(F87,Stagionalità!$A$6:$M$103,12,FALSE)*C87,"")</f>
        <v/>
      </c>
      <c r="R87" s="2" t="str">
        <f>IFERROR(VLOOKUP(F87,Stagionalità!$A$6:$M$103,13,FALSE)*C87,"")</f>
        <v/>
      </c>
    </row>
    <row r="88" spans="6:18" x14ac:dyDescent="0.25">
      <c r="F88" s="23" t="str">
        <f t="shared" si="1"/>
        <v/>
      </c>
      <c r="G88" s="2" t="str">
        <f>IFERROR(VLOOKUP(F88,Stagionalità!$A$6:$M$103,2,FALSE)*C88,"")</f>
        <v/>
      </c>
      <c r="H88" s="2" t="str">
        <f>IFERROR(VLOOKUP(F88,Stagionalità!$A$6:$M$103,3,FALSE)*C88,"")</f>
        <v/>
      </c>
      <c r="I88" s="2" t="str">
        <f>IFERROR(VLOOKUP(F88,Stagionalità!$A$6:$M$103,4,FALSE)*C88,"")</f>
        <v/>
      </c>
      <c r="J88" s="2" t="str">
        <f>IFERROR(VLOOKUP(F88,Stagionalità!$A$6:$M$103,5,FALSE)*C88,"")</f>
        <v/>
      </c>
      <c r="K88" s="2" t="str">
        <f>IFERROR(VLOOKUP(F88,Stagionalità!$A$6:$M$103,6,FALSE)*C88,"")</f>
        <v/>
      </c>
      <c r="L88" s="2" t="str">
        <f>IFERROR(VLOOKUP(F88,Stagionalità!$A$6:$M$103,7,FALSE)*C88,"")</f>
        <v/>
      </c>
      <c r="M88" s="2" t="str">
        <f>IFERROR(VLOOKUP(F88,Stagionalità!$A$6:$M$103,8,FALSE)*C88,"")</f>
        <v/>
      </c>
      <c r="N88" s="2" t="str">
        <f>IFERROR(VLOOKUP(F88,Stagionalità!$A$6:$M$103,9,FALSE)*C88,"")</f>
        <v/>
      </c>
      <c r="O88" s="2" t="str">
        <f>IFERROR(VLOOKUP(F88,Stagionalità!$A$6:$M$103,10,FALSE)*C88,"")</f>
        <v/>
      </c>
      <c r="P88" s="2" t="str">
        <f>IFERROR(VLOOKUP(F88,Stagionalità!$A$6:$M$103,11,FALSE)*C88,"")</f>
        <v/>
      </c>
      <c r="Q88" s="2" t="str">
        <f>IFERROR(VLOOKUP(F88,Stagionalità!$A$6:$M$103,12,FALSE)*C88,"")</f>
        <v/>
      </c>
      <c r="R88" s="2" t="str">
        <f>IFERROR(VLOOKUP(F88,Stagionalità!$A$6:$M$103,13,FALSE)*C88,"")</f>
        <v/>
      </c>
    </row>
    <row r="89" spans="6:18" x14ac:dyDescent="0.25">
      <c r="F89" s="23" t="str">
        <f t="shared" si="1"/>
        <v/>
      </c>
      <c r="G89" s="2" t="str">
        <f>IFERROR(VLOOKUP(F89,Stagionalità!$A$6:$M$103,2,FALSE)*C89,"")</f>
        <v/>
      </c>
      <c r="H89" s="2" t="str">
        <f>IFERROR(VLOOKUP(F89,Stagionalità!$A$6:$M$103,3,FALSE)*C89,"")</f>
        <v/>
      </c>
      <c r="I89" s="2" t="str">
        <f>IFERROR(VLOOKUP(F89,Stagionalità!$A$6:$M$103,4,FALSE)*C89,"")</f>
        <v/>
      </c>
      <c r="J89" s="2" t="str">
        <f>IFERROR(VLOOKUP(F89,Stagionalità!$A$6:$M$103,5,FALSE)*C89,"")</f>
        <v/>
      </c>
      <c r="K89" s="2" t="str">
        <f>IFERROR(VLOOKUP(F89,Stagionalità!$A$6:$M$103,6,FALSE)*C89,"")</f>
        <v/>
      </c>
      <c r="L89" s="2" t="str">
        <f>IFERROR(VLOOKUP(F89,Stagionalità!$A$6:$M$103,7,FALSE)*C89,"")</f>
        <v/>
      </c>
      <c r="M89" s="2" t="str">
        <f>IFERROR(VLOOKUP(F89,Stagionalità!$A$6:$M$103,8,FALSE)*C89,"")</f>
        <v/>
      </c>
      <c r="N89" s="2" t="str">
        <f>IFERROR(VLOOKUP(F89,Stagionalità!$A$6:$M$103,9,FALSE)*C89,"")</f>
        <v/>
      </c>
      <c r="O89" s="2" t="str">
        <f>IFERROR(VLOOKUP(F89,Stagionalità!$A$6:$M$103,10,FALSE)*C89,"")</f>
        <v/>
      </c>
      <c r="P89" s="2" t="str">
        <f>IFERROR(VLOOKUP(F89,Stagionalità!$A$6:$M$103,11,FALSE)*C89,"")</f>
        <v/>
      </c>
      <c r="Q89" s="2" t="str">
        <f>IFERROR(VLOOKUP(F89,Stagionalità!$A$6:$M$103,12,FALSE)*C89,"")</f>
        <v/>
      </c>
      <c r="R89" s="2" t="str">
        <f>IFERROR(VLOOKUP(F89,Stagionalità!$A$6:$M$103,13,FALSE)*C89,"")</f>
        <v/>
      </c>
    </row>
    <row r="90" spans="6:18" x14ac:dyDescent="0.25">
      <c r="F90" s="23" t="str">
        <f t="shared" si="1"/>
        <v/>
      </c>
      <c r="G90" s="2" t="str">
        <f>IFERROR(VLOOKUP(F90,Stagionalità!$A$6:$M$103,2,FALSE)*C90,"")</f>
        <v/>
      </c>
      <c r="H90" s="2" t="str">
        <f>IFERROR(VLOOKUP(F90,Stagionalità!$A$6:$M$103,3,FALSE)*C90,"")</f>
        <v/>
      </c>
      <c r="I90" s="2" t="str">
        <f>IFERROR(VLOOKUP(F90,Stagionalità!$A$6:$M$103,4,FALSE)*C90,"")</f>
        <v/>
      </c>
      <c r="J90" s="2" t="str">
        <f>IFERROR(VLOOKUP(F90,Stagionalità!$A$6:$M$103,5,FALSE)*C90,"")</f>
        <v/>
      </c>
      <c r="K90" s="2" t="str">
        <f>IFERROR(VLOOKUP(F90,Stagionalità!$A$6:$M$103,6,FALSE)*C90,"")</f>
        <v/>
      </c>
      <c r="L90" s="2" t="str">
        <f>IFERROR(VLOOKUP(F90,Stagionalità!$A$6:$M$103,7,FALSE)*C90,"")</f>
        <v/>
      </c>
      <c r="M90" s="2" t="str">
        <f>IFERROR(VLOOKUP(F90,Stagionalità!$A$6:$M$103,8,FALSE)*C90,"")</f>
        <v/>
      </c>
      <c r="N90" s="2" t="str">
        <f>IFERROR(VLOOKUP(F90,Stagionalità!$A$6:$M$103,9,FALSE)*C90,"")</f>
        <v/>
      </c>
      <c r="O90" s="2" t="str">
        <f>IFERROR(VLOOKUP(F90,Stagionalità!$A$6:$M$103,10,FALSE)*C90,"")</f>
        <v/>
      </c>
      <c r="P90" s="2" t="str">
        <f>IFERROR(VLOOKUP(F90,Stagionalità!$A$6:$M$103,11,FALSE)*C90,"")</f>
        <v/>
      </c>
      <c r="Q90" s="2" t="str">
        <f>IFERROR(VLOOKUP(F90,Stagionalità!$A$6:$M$103,12,FALSE)*C90,"")</f>
        <v/>
      </c>
      <c r="R90" s="2" t="str">
        <f>IFERROR(VLOOKUP(F90,Stagionalità!$A$6:$M$103,13,FALSE)*C90,"")</f>
        <v/>
      </c>
    </row>
    <row r="91" spans="6:18" x14ac:dyDescent="0.25">
      <c r="F91" s="23" t="str">
        <f t="shared" si="1"/>
        <v/>
      </c>
      <c r="G91" s="2" t="str">
        <f>IFERROR(VLOOKUP(F91,Stagionalità!$A$6:$M$103,2,FALSE)*C91,"")</f>
        <v/>
      </c>
      <c r="H91" s="2" t="str">
        <f>IFERROR(VLOOKUP(F91,Stagionalità!$A$6:$M$103,3,FALSE)*C91,"")</f>
        <v/>
      </c>
      <c r="I91" s="2" t="str">
        <f>IFERROR(VLOOKUP(F91,Stagionalità!$A$6:$M$103,4,FALSE)*C91,"")</f>
        <v/>
      </c>
      <c r="J91" s="2" t="str">
        <f>IFERROR(VLOOKUP(F91,Stagionalità!$A$6:$M$103,5,FALSE)*C91,"")</f>
        <v/>
      </c>
      <c r="K91" s="2" t="str">
        <f>IFERROR(VLOOKUP(F91,Stagionalità!$A$6:$M$103,6,FALSE)*C91,"")</f>
        <v/>
      </c>
      <c r="L91" s="2" t="str">
        <f>IFERROR(VLOOKUP(F91,Stagionalità!$A$6:$M$103,7,FALSE)*C91,"")</f>
        <v/>
      </c>
      <c r="M91" s="2" t="str">
        <f>IFERROR(VLOOKUP(F91,Stagionalità!$A$6:$M$103,8,FALSE)*C91,"")</f>
        <v/>
      </c>
      <c r="N91" s="2" t="str">
        <f>IFERROR(VLOOKUP(F91,Stagionalità!$A$6:$M$103,9,FALSE)*C91,"")</f>
        <v/>
      </c>
      <c r="O91" s="2" t="str">
        <f>IFERROR(VLOOKUP(F91,Stagionalità!$A$6:$M$103,10,FALSE)*C91,"")</f>
        <v/>
      </c>
      <c r="P91" s="2" t="str">
        <f>IFERROR(VLOOKUP(F91,Stagionalità!$A$6:$M$103,11,FALSE)*C91,"")</f>
        <v/>
      </c>
      <c r="Q91" s="2" t="str">
        <f>IFERROR(VLOOKUP(F91,Stagionalità!$A$6:$M$103,12,FALSE)*C91,"")</f>
        <v/>
      </c>
      <c r="R91" s="2" t="str">
        <f>IFERROR(VLOOKUP(F91,Stagionalità!$A$6:$M$103,13,FALSE)*C91,"")</f>
        <v/>
      </c>
    </row>
    <row r="92" spans="6:18" x14ac:dyDescent="0.25">
      <c r="F92" s="23" t="str">
        <f t="shared" si="1"/>
        <v/>
      </c>
      <c r="G92" s="2" t="str">
        <f>IFERROR(VLOOKUP(F92,Stagionalità!$A$6:$M$103,2,FALSE)*C92,"")</f>
        <v/>
      </c>
      <c r="H92" s="2" t="str">
        <f>IFERROR(VLOOKUP(F92,Stagionalità!$A$6:$M$103,3,FALSE)*C92,"")</f>
        <v/>
      </c>
      <c r="I92" s="2" t="str">
        <f>IFERROR(VLOOKUP(F92,Stagionalità!$A$6:$M$103,4,FALSE)*C92,"")</f>
        <v/>
      </c>
      <c r="J92" s="2" t="str">
        <f>IFERROR(VLOOKUP(F92,Stagionalità!$A$6:$M$103,5,FALSE)*C92,"")</f>
        <v/>
      </c>
      <c r="K92" s="2" t="str">
        <f>IFERROR(VLOOKUP(F92,Stagionalità!$A$6:$M$103,6,FALSE)*C92,"")</f>
        <v/>
      </c>
      <c r="L92" s="2" t="str">
        <f>IFERROR(VLOOKUP(F92,Stagionalità!$A$6:$M$103,7,FALSE)*C92,"")</f>
        <v/>
      </c>
      <c r="M92" s="2" t="str">
        <f>IFERROR(VLOOKUP(F92,Stagionalità!$A$6:$M$103,8,FALSE)*C92,"")</f>
        <v/>
      </c>
      <c r="N92" s="2" t="str">
        <f>IFERROR(VLOOKUP(F92,Stagionalità!$A$6:$M$103,9,FALSE)*C92,"")</f>
        <v/>
      </c>
      <c r="O92" s="2" t="str">
        <f>IFERROR(VLOOKUP(F92,Stagionalità!$A$6:$M$103,10,FALSE)*C92,"")</f>
        <v/>
      </c>
      <c r="P92" s="2" t="str">
        <f>IFERROR(VLOOKUP(F92,Stagionalità!$A$6:$M$103,11,FALSE)*C92,"")</f>
        <v/>
      </c>
      <c r="Q92" s="2" t="str">
        <f>IFERROR(VLOOKUP(F92,Stagionalità!$A$6:$M$103,12,FALSE)*C92,"")</f>
        <v/>
      </c>
      <c r="R92" s="2" t="str">
        <f>IFERROR(VLOOKUP(F92,Stagionalità!$A$6:$M$103,13,FALSE)*C92,"")</f>
        <v/>
      </c>
    </row>
    <row r="93" spans="6:18" x14ac:dyDescent="0.25">
      <c r="F93" s="23" t="str">
        <f t="shared" si="1"/>
        <v/>
      </c>
      <c r="G93" s="2" t="str">
        <f>IFERROR(VLOOKUP(F93,Stagionalità!$A$6:$M$103,2,FALSE)*C93,"")</f>
        <v/>
      </c>
      <c r="H93" s="2" t="str">
        <f>IFERROR(VLOOKUP(F93,Stagionalità!$A$6:$M$103,3,FALSE)*C93,"")</f>
        <v/>
      </c>
      <c r="I93" s="2" t="str">
        <f>IFERROR(VLOOKUP(F93,Stagionalità!$A$6:$M$103,4,FALSE)*C93,"")</f>
        <v/>
      </c>
      <c r="J93" s="2" t="str">
        <f>IFERROR(VLOOKUP(F93,Stagionalità!$A$6:$M$103,5,FALSE)*C93,"")</f>
        <v/>
      </c>
      <c r="K93" s="2" t="str">
        <f>IFERROR(VLOOKUP(F93,Stagionalità!$A$6:$M$103,6,FALSE)*C93,"")</f>
        <v/>
      </c>
      <c r="L93" s="2" t="str">
        <f>IFERROR(VLOOKUP(F93,Stagionalità!$A$6:$M$103,7,FALSE)*C93,"")</f>
        <v/>
      </c>
      <c r="M93" s="2" t="str">
        <f>IFERROR(VLOOKUP(F93,Stagionalità!$A$6:$M$103,8,FALSE)*C93,"")</f>
        <v/>
      </c>
      <c r="N93" s="2" t="str">
        <f>IFERROR(VLOOKUP(F93,Stagionalità!$A$6:$M$103,9,FALSE)*C93,"")</f>
        <v/>
      </c>
      <c r="O93" s="2" t="str">
        <f>IFERROR(VLOOKUP(F93,Stagionalità!$A$6:$M$103,10,FALSE)*C93,"")</f>
        <v/>
      </c>
      <c r="P93" s="2" t="str">
        <f>IFERROR(VLOOKUP(F93,Stagionalità!$A$6:$M$103,11,FALSE)*C93,"")</f>
        <v/>
      </c>
      <c r="Q93" s="2" t="str">
        <f>IFERROR(VLOOKUP(F93,Stagionalità!$A$6:$M$103,12,FALSE)*C93,"")</f>
        <v/>
      </c>
      <c r="R93" s="2" t="str">
        <f>IFERROR(VLOOKUP(F93,Stagionalità!$A$6:$M$103,13,FALSE)*C93,"")</f>
        <v/>
      </c>
    </row>
    <row r="94" spans="6:18" x14ac:dyDescent="0.25">
      <c r="F94" s="23" t="str">
        <f t="shared" si="1"/>
        <v/>
      </c>
      <c r="G94" s="2" t="str">
        <f>IFERROR(VLOOKUP(F94,Stagionalità!$A$6:$M$103,2,FALSE)*C94,"")</f>
        <v/>
      </c>
      <c r="H94" s="2" t="str">
        <f>IFERROR(VLOOKUP(F94,Stagionalità!$A$6:$M$103,3,FALSE)*C94,"")</f>
        <v/>
      </c>
      <c r="I94" s="2" t="str">
        <f>IFERROR(VLOOKUP(F94,Stagionalità!$A$6:$M$103,4,FALSE)*C94,"")</f>
        <v/>
      </c>
      <c r="J94" s="2" t="str">
        <f>IFERROR(VLOOKUP(F94,Stagionalità!$A$6:$M$103,5,FALSE)*C94,"")</f>
        <v/>
      </c>
      <c r="K94" s="2" t="str">
        <f>IFERROR(VLOOKUP(F94,Stagionalità!$A$6:$M$103,6,FALSE)*C94,"")</f>
        <v/>
      </c>
      <c r="L94" s="2" t="str">
        <f>IFERROR(VLOOKUP(F94,Stagionalità!$A$6:$M$103,7,FALSE)*C94,"")</f>
        <v/>
      </c>
      <c r="M94" s="2" t="str">
        <f>IFERROR(VLOOKUP(F94,Stagionalità!$A$6:$M$103,8,FALSE)*C94,"")</f>
        <v/>
      </c>
      <c r="N94" s="2" t="str">
        <f>IFERROR(VLOOKUP(F94,Stagionalità!$A$6:$M$103,9,FALSE)*C94,"")</f>
        <v/>
      </c>
      <c r="O94" s="2" t="str">
        <f>IFERROR(VLOOKUP(F94,Stagionalità!$A$6:$M$103,10,FALSE)*C94,"")</f>
        <v/>
      </c>
      <c r="P94" s="2" t="str">
        <f>IFERROR(VLOOKUP(F94,Stagionalità!$A$6:$M$103,11,FALSE)*C94,"")</f>
        <v/>
      </c>
      <c r="Q94" s="2" t="str">
        <f>IFERROR(VLOOKUP(F94,Stagionalità!$A$6:$M$103,12,FALSE)*C94,"")</f>
        <v/>
      </c>
      <c r="R94" s="2" t="str">
        <f>IFERROR(VLOOKUP(F94,Stagionalità!$A$6:$M$103,13,FALSE)*C94,"")</f>
        <v/>
      </c>
    </row>
    <row r="95" spans="6:18" x14ac:dyDescent="0.25">
      <c r="F95" s="23" t="str">
        <f t="shared" si="1"/>
        <v/>
      </c>
      <c r="G95" s="2" t="str">
        <f>IFERROR(VLOOKUP(F95,Stagionalità!$A$6:$M$103,2,FALSE)*C95,"")</f>
        <v/>
      </c>
      <c r="H95" s="2" t="str">
        <f>IFERROR(VLOOKUP(F95,Stagionalità!$A$6:$M$103,3,FALSE)*C95,"")</f>
        <v/>
      </c>
      <c r="I95" s="2" t="str">
        <f>IFERROR(VLOOKUP(F95,Stagionalità!$A$6:$M$103,4,FALSE)*C95,"")</f>
        <v/>
      </c>
      <c r="J95" s="2" t="str">
        <f>IFERROR(VLOOKUP(F95,Stagionalità!$A$6:$M$103,5,FALSE)*C95,"")</f>
        <v/>
      </c>
      <c r="K95" s="2" t="str">
        <f>IFERROR(VLOOKUP(F95,Stagionalità!$A$6:$M$103,6,FALSE)*C95,"")</f>
        <v/>
      </c>
      <c r="L95" s="2" t="str">
        <f>IFERROR(VLOOKUP(F95,Stagionalità!$A$6:$M$103,7,FALSE)*C95,"")</f>
        <v/>
      </c>
      <c r="M95" s="2" t="str">
        <f>IFERROR(VLOOKUP(F95,Stagionalità!$A$6:$M$103,8,FALSE)*C95,"")</f>
        <v/>
      </c>
      <c r="N95" s="2" t="str">
        <f>IFERROR(VLOOKUP(F95,Stagionalità!$A$6:$M$103,9,FALSE)*C95,"")</f>
        <v/>
      </c>
      <c r="O95" s="2" t="str">
        <f>IFERROR(VLOOKUP(F95,Stagionalità!$A$6:$M$103,10,FALSE)*C95,"")</f>
        <v/>
      </c>
      <c r="P95" s="2" t="str">
        <f>IFERROR(VLOOKUP(F95,Stagionalità!$A$6:$M$103,11,FALSE)*C95,"")</f>
        <v/>
      </c>
      <c r="Q95" s="2" t="str">
        <f>IFERROR(VLOOKUP(F95,Stagionalità!$A$6:$M$103,12,FALSE)*C95,"")</f>
        <v/>
      </c>
      <c r="R95" s="2" t="str">
        <f>IFERROR(VLOOKUP(F95,Stagionalità!$A$6:$M$103,13,FALSE)*C95,"")</f>
        <v/>
      </c>
    </row>
    <row r="96" spans="6:18" x14ac:dyDescent="0.25">
      <c r="F96" s="23" t="str">
        <f t="shared" si="1"/>
        <v/>
      </c>
      <c r="G96" s="2" t="str">
        <f>IFERROR(VLOOKUP(F96,Stagionalità!$A$6:$M$103,2,FALSE)*C96,"")</f>
        <v/>
      </c>
      <c r="H96" s="2" t="str">
        <f>IFERROR(VLOOKUP(F96,Stagionalità!$A$6:$M$103,3,FALSE)*C96,"")</f>
        <v/>
      </c>
      <c r="I96" s="2" t="str">
        <f>IFERROR(VLOOKUP(F96,Stagionalità!$A$6:$M$103,4,FALSE)*C96,"")</f>
        <v/>
      </c>
      <c r="J96" s="2" t="str">
        <f>IFERROR(VLOOKUP(F96,Stagionalità!$A$6:$M$103,5,FALSE)*C96,"")</f>
        <v/>
      </c>
      <c r="K96" s="2" t="str">
        <f>IFERROR(VLOOKUP(F96,Stagionalità!$A$6:$M$103,6,FALSE)*C96,"")</f>
        <v/>
      </c>
      <c r="L96" s="2" t="str">
        <f>IFERROR(VLOOKUP(F96,Stagionalità!$A$6:$M$103,7,FALSE)*C96,"")</f>
        <v/>
      </c>
      <c r="M96" s="2" t="str">
        <f>IFERROR(VLOOKUP(F96,Stagionalità!$A$6:$M$103,8,FALSE)*C96,"")</f>
        <v/>
      </c>
      <c r="N96" s="2" t="str">
        <f>IFERROR(VLOOKUP(F96,Stagionalità!$A$6:$M$103,9,FALSE)*C96,"")</f>
        <v/>
      </c>
      <c r="O96" s="2" t="str">
        <f>IFERROR(VLOOKUP(F96,Stagionalità!$A$6:$M$103,10,FALSE)*C96,"")</f>
        <v/>
      </c>
      <c r="P96" s="2" t="str">
        <f>IFERROR(VLOOKUP(F96,Stagionalità!$A$6:$M$103,11,FALSE)*C96,"")</f>
        <v/>
      </c>
      <c r="Q96" s="2" t="str">
        <f>IFERROR(VLOOKUP(F96,Stagionalità!$A$6:$M$103,12,FALSE)*C96,"")</f>
        <v/>
      </c>
      <c r="R96" s="2" t="str">
        <f>IFERROR(VLOOKUP(F96,Stagionalità!$A$6:$M$103,13,FALSE)*C96,"")</f>
        <v/>
      </c>
    </row>
    <row r="97" spans="6:18" x14ac:dyDescent="0.25">
      <c r="F97" s="23" t="str">
        <f t="shared" si="1"/>
        <v/>
      </c>
      <c r="G97" s="2" t="str">
        <f>IFERROR(VLOOKUP(F97,Stagionalità!$A$6:$M$103,2,FALSE)*C97,"")</f>
        <v/>
      </c>
      <c r="H97" s="2" t="str">
        <f>IFERROR(VLOOKUP(F97,Stagionalità!$A$6:$M$103,3,FALSE)*C97,"")</f>
        <v/>
      </c>
      <c r="I97" s="2" t="str">
        <f>IFERROR(VLOOKUP(F97,Stagionalità!$A$6:$M$103,4,FALSE)*C97,"")</f>
        <v/>
      </c>
      <c r="J97" s="2" t="str">
        <f>IFERROR(VLOOKUP(F97,Stagionalità!$A$6:$M$103,5,FALSE)*C97,"")</f>
        <v/>
      </c>
      <c r="K97" s="2" t="str">
        <f>IFERROR(VLOOKUP(F97,Stagionalità!$A$6:$M$103,6,FALSE)*C97,"")</f>
        <v/>
      </c>
      <c r="L97" s="2" t="str">
        <f>IFERROR(VLOOKUP(F97,Stagionalità!$A$6:$M$103,7,FALSE)*C97,"")</f>
        <v/>
      </c>
      <c r="M97" s="2" t="str">
        <f>IFERROR(VLOOKUP(F97,Stagionalità!$A$6:$M$103,8,FALSE)*C97,"")</f>
        <v/>
      </c>
      <c r="N97" s="2" t="str">
        <f>IFERROR(VLOOKUP(F97,Stagionalità!$A$6:$M$103,9,FALSE)*C97,"")</f>
        <v/>
      </c>
      <c r="O97" s="2" t="str">
        <f>IFERROR(VLOOKUP(F97,Stagionalità!$A$6:$M$103,10,FALSE)*C97,"")</f>
        <v/>
      </c>
      <c r="P97" s="2" t="str">
        <f>IFERROR(VLOOKUP(F97,Stagionalità!$A$6:$M$103,11,FALSE)*C97,"")</f>
        <v/>
      </c>
      <c r="Q97" s="2" t="str">
        <f>IFERROR(VLOOKUP(F97,Stagionalità!$A$6:$M$103,12,FALSE)*C97,"")</f>
        <v/>
      </c>
      <c r="R97" s="2" t="str">
        <f>IFERROR(VLOOKUP(F97,Stagionalità!$A$6:$M$103,13,FALSE)*C97,"")</f>
        <v/>
      </c>
    </row>
    <row r="98" spans="6:18" x14ac:dyDescent="0.25">
      <c r="F98" s="23" t="str">
        <f t="shared" si="1"/>
        <v/>
      </c>
      <c r="G98" s="2" t="str">
        <f>IFERROR(VLOOKUP(F98,Stagionalità!$A$6:$M$103,2,FALSE)*C98,"")</f>
        <v/>
      </c>
      <c r="H98" s="2" t="str">
        <f>IFERROR(VLOOKUP(F98,Stagionalità!$A$6:$M$103,3,FALSE)*C98,"")</f>
        <v/>
      </c>
      <c r="I98" s="2" t="str">
        <f>IFERROR(VLOOKUP(F98,Stagionalità!$A$6:$M$103,4,FALSE)*C98,"")</f>
        <v/>
      </c>
      <c r="J98" s="2" t="str">
        <f>IFERROR(VLOOKUP(F98,Stagionalità!$A$6:$M$103,5,FALSE)*C98,"")</f>
        <v/>
      </c>
      <c r="K98" s="2" t="str">
        <f>IFERROR(VLOOKUP(F98,Stagionalità!$A$6:$M$103,6,FALSE)*C98,"")</f>
        <v/>
      </c>
      <c r="L98" s="2" t="str">
        <f>IFERROR(VLOOKUP(F98,Stagionalità!$A$6:$M$103,7,FALSE)*C98,"")</f>
        <v/>
      </c>
      <c r="M98" s="2" t="str">
        <f>IFERROR(VLOOKUP(F98,Stagionalità!$A$6:$M$103,8,FALSE)*C98,"")</f>
        <v/>
      </c>
      <c r="N98" s="2" t="str">
        <f>IFERROR(VLOOKUP(F98,Stagionalità!$A$6:$M$103,9,FALSE)*C98,"")</f>
        <v/>
      </c>
      <c r="O98" s="2" t="str">
        <f>IFERROR(VLOOKUP(F98,Stagionalità!$A$6:$M$103,10,FALSE)*C98,"")</f>
        <v/>
      </c>
      <c r="P98" s="2" t="str">
        <f>IFERROR(VLOOKUP(F98,Stagionalità!$A$6:$M$103,11,FALSE)*C98,"")</f>
        <v/>
      </c>
      <c r="Q98" s="2" t="str">
        <f>IFERROR(VLOOKUP(F98,Stagionalità!$A$6:$M$103,12,FALSE)*C98,"")</f>
        <v/>
      </c>
      <c r="R98" s="2" t="str">
        <f>IFERROR(VLOOKUP(F98,Stagionalità!$A$6:$M$103,13,FALSE)*C98,"")</f>
        <v/>
      </c>
    </row>
    <row r="99" spans="6:18" x14ac:dyDescent="0.25">
      <c r="F99" s="23" t="str">
        <f t="shared" si="1"/>
        <v/>
      </c>
      <c r="G99" s="2" t="str">
        <f>IFERROR(VLOOKUP(F99,Stagionalità!$A$6:$M$103,2,FALSE)*C99,"")</f>
        <v/>
      </c>
      <c r="H99" s="2" t="str">
        <f>IFERROR(VLOOKUP(F99,Stagionalità!$A$6:$M$103,3,FALSE)*C99,"")</f>
        <v/>
      </c>
      <c r="I99" s="2" t="str">
        <f>IFERROR(VLOOKUP(F99,Stagionalità!$A$6:$M$103,4,FALSE)*C99,"")</f>
        <v/>
      </c>
      <c r="J99" s="2" t="str">
        <f>IFERROR(VLOOKUP(F99,Stagionalità!$A$6:$M$103,5,FALSE)*C99,"")</f>
        <v/>
      </c>
      <c r="K99" s="2" t="str">
        <f>IFERROR(VLOOKUP(F99,Stagionalità!$A$6:$M$103,6,FALSE)*C99,"")</f>
        <v/>
      </c>
      <c r="L99" s="2" t="str">
        <f>IFERROR(VLOOKUP(F99,Stagionalità!$A$6:$M$103,7,FALSE)*C99,"")</f>
        <v/>
      </c>
      <c r="M99" s="2" t="str">
        <f>IFERROR(VLOOKUP(F99,Stagionalità!$A$6:$M$103,8,FALSE)*C99,"")</f>
        <v/>
      </c>
      <c r="N99" s="2" t="str">
        <f>IFERROR(VLOOKUP(F99,Stagionalità!$A$6:$M$103,9,FALSE)*C99,"")</f>
        <v/>
      </c>
      <c r="O99" s="2" t="str">
        <f>IFERROR(VLOOKUP(F99,Stagionalità!$A$6:$M$103,10,FALSE)*C99,"")</f>
        <v/>
      </c>
      <c r="P99" s="2" t="str">
        <f>IFERROR(VLOOKUP(F99,Stagionalità!$A$6:$M$103,11,FALSE)*C99,"")</f>
        <v/>
      </c>
      <c r="Q99" s="2" t="str">
        <f>IFERROR(VLOOKUP(F99,Stagionalità!$A$6:$M$103,12,FALSE)*C99,"")</f>
        <v/>
      </c>
      <c r="R99" s="2" t="str">
        <f>IFERROR(VLOOKUP(F99,Stagionalità!$A$6:$M$103,13,FALSE)*C99,"")</f>
        <v/>
      </c>
    </row>
    <row r="100" spans="6:18" x14ac:dyDescent="0.25">
      <c r="F100" s="23" t="str">
        <f t="shared" si="1"/>
        <v/>
      </c>
      <c r="G100" s="2" t="str">
        <f>IFERROR(VLOOKUP(F100,Stagionalità!$A$6:$M$103,2,FALSE)*C100,"")</f>
        <v/>
      </c>
      <c r="H100" s="2" t="str">
        <f>IFERROR(VLOOKUP(F100,Stagionalità!$A$6:$M$103,3,FALSE)*C100,"")</f>
        <v/>
      </c>
      <c r="I100" s="2" t="str">
        <f>IFERROR(VLOOKUP(F100,Stagionalità!$A$6:$M$103,4,FALSE)*C100,"")</f>
        <v/>
      </c>
      <c r="J100" s="2" t="str">
        <f>IFERROR(VLOOKUP(F100,Stagionalità!$A$6:$M$103,5,FALSE)*C100,"")</f>
        <v/>
      </c>
      <c r="K100" s="2" t="str">
        <f>IFERROR(VLOOKUP(F100,Stagionalità!$A$6:$M$103,6,FALSE)*C100,"")</f>
        <v/>
      </c>
      <c r="L100" s="2" t="str">
        <f>IFERROR(VLOOKUP(F100,Stagionalità!$A$6:$M$103,7,FALSE)*C100,"")</f>
        <v/>
      </c>
      <c r="M100" s="2" t="str">
        <f>IFERROR(VLOOKUP(F100,Stagionalità!$A$6:$M$103,8,FALSE)*C100,"")</f>
        <v/>
      </c>
      <c r="N100" s="2" t="str">
        <f>IFERROR(VLOOKUP(F100,Stagionalità!$A$6:$M$103,9,FALSE)*C100,"")</f>
        <v/>
      </c>
      <c r="O100" s="2" t="str">
        <f>IFERROR(VLOOKUP(F100,Stagionalità!$A$6:$M$103,10,FALSE)*C100,"")</f>
        <v/>
      </c>
      <c r="P100" s="2" t="str">
        <f>IFERROR(VLOOKUP(F100,Stagionalità!$A$6:$M$103,11,FALSE)*C100,"")</f>
        <v/>
      </c>
      <c r="Q100" s="2" t="str">
        <f>IFERROR(VLOOKUP(F100,Stagionalità!$A$6:$M$103,12,FALSE)*C100,"")</f>
        <v/>
      </c>
      <c r="R100" s="2" t="str">
        <f>IFERROR(VLOOKUP(F100,Stagionalità!$A$6:$M$103,13,FALSE)*C100,"")</f>
        <v/>
      </c>
    </row>
    <row r="101" spans="6:18" x14ac:dyDescent="0.25">
      <c r="F101" s="23" t="str">
        <f t="shared" si="1"/>
        <v/>
      </c>
      <c r="G101" s="2" t="str">
        <f>IFERROR(VLOOKUP(F101,Stagionalità!$A$6:$M$103,2,FALSE)*C101,"")</f>
        <v/>
      </c>
      <c r="H101" s="2" t="str">
        <f>IFERROR(VLOOKUP(F101,Stagionalità!$A$6:$M$103,3,FALSE)*C101,"")</f>
        <v/>
      </c>
      <c r="I101" s="2" t="str">
        <f>IFERROR(VLOOKUP(F101,Stagionalità!$A$6:$M$103,4,FALSE)*C101,"")</f>
        <v/>
      </c>
      <c r="J101" s="2" t="str">
        <f>IFERROR(VLOOKUP(F101,Stagionalità!$A$6:$M$103,5,FALSE)*C101,"")</f>
        <v/>
      </c>
      <c r="K101" s="2" t="str">
        <f>IFERROR(VLOOKUP(F101,Stagionalità!$A$6:$M$103,6,FALSE)*C101,"")</f>
        <v/>
      </c>
      <c r="L101" s="2" t="str">
        <f>IFERROR(VLOOKUP(F101,Stagionalità!$A$6:$M$103,7,FALSE)*C101,"")</f>
        <v/>
      </c>
      <c r="M101" s="2" t="str">
        <f>IFERROR(VLOOKUP(F101,Stagionalità!$A$6:$M$103,8,FALSE)*C101,"")</f>
        <v/>
      </c>
      <c r="N101" s="2" t="str">
        <f>IFERROR(VLOOKUP(F101,Stagionalità!$A$6:$M$103,9,FALSE)*C101,"")</f>
        <v/>
      </c>
      <c r="O101" s="2" t="str">
        <f>IFERROR(VLOOKUP(F101,Stagionalità!$A$6:$M$103,10,FALSE)*C101,"")</f>
        <v/>
      </c>
      <c r="P101" s="2" t="str">
        <f>IFERROR(VLOOKUP(F101,Stagionalità!$A$6:$M$103,11,FALSE)*C101,"")</f>
        <v/>
      </c>
      <c r="Q101" s="2" t="str">
        <f>IFERROR(VLOOKUP(F101,Stagionalità!$A$6:$M$103,12,FALSE)*C101,"")</f>
        <v/>
      </c>
      <c r="R101" s="2" t="str">
        <f>IFERROR(VLOOKUP(F101,Stagionalità!$A$6:$M$103,13,FALSE)*C101,"")</f>
        <v/>
      </c>
    </row>
    <row r="102" spans="6:18" x14ac:dyDescent="0.25">
      <c r="F102" s="23" t="str">
        <f t="shared" si="1"/>
        <v/>
      </c>
      <c r="G102" s="2" t="str">
        <f>IFERROR(VLOOKUP(F102,Stagionalità!$A$6:$M$103,2,FALSE)*C102,"")</f>
        <v/>
      </c>
      <c r="H102" s="2" t="str">
        <f>IFERROR(VLOOKUP(F102,Stagionalità!$A$6:$M$103,3,FALSE)*C102,"")</f>
        <v/>
      </c>
      <c r="I102" s="2" t="str">
        <f>IFERROR(VLOOKUP(F102,Stagionalità!$A$6:$M$103,4,FALSE)*C102,"")</f>
        <v/>
      </c>
      <c r="J102" s="2" t="str">
        <f>IFERROR(VLOOKUP(F102,Stagionalità!$A$6:$M$103,5,FALSE)*C102,"")</f>
        <v/>
      </c>
      <c r="K102" s="2" t="str">
        <f>IFERROR(VLOOKUP(F102,Stagionalità!$A$6:$M$103,6,FALSE)*C102,"")</f>
        <v/>
      </c>
      <c r="L102" s="2" t="str">
        <f>IFERROR(VLOOKUP(F102,Stagionalità!$A$6:$M$103,7,FALSE)*C102,"")</f>
        <v/>
      </c>
      <c r="M102" s="2" t="str">
        <f>IFERROR(VLOOKUP(F102,Stagionalità!$A$6:$M$103,8,FALSE)*C102,"")</f>
        <v/>
      </c>
      <c r="N102" s="2" t="str">
        <f>IFERROR(VLOOKUP(F102,Stagionalità!$A$6:$M$103,9,FALSE)*C102,"")</f>
        <v/>
      </c>
      <c r="O102" s="2" t="str">
        <f>IFERROR(VLOOKUP(F102,Stagionalità!$A$6:$M$103,10,FALSE)*C102,"")</f>
        <v/>
      </c>
      <c r="P102" s="2" t="str">
        <f>IFERROR(VLOOKUP(F102,Stagionalità!$A$6:$M$103,11,FALSE)*C102,"")</f>
        <v/>
      </c>
      <c r="Q102" s="2" t="str">
        <f>IFERROR(VLOOKUP(F102,Stagionalità!$A$6:$M$103,12,FALSE)*C102,"")</f>
        <v/>
      </c>
      <c r="R102" s="2" t="str">
        <f>IFERROR(VLOOKUP(F102,Stagionalità!$A$6:$M$103,13,FALSE)*C102,"")</f>
        <v/>
      </c>
    </row>
    <row r="103" spans="6:18" x14ac:dyDescent="0.25">
      <c r="F103" s="23" t="str">
        <f t="shared" si="1"/>
        <v/>
      </c>
      <c r="G103" s="2" t="str">
        <f>IFERROR(VLOOKUP(F103,Stagionalità!$A$6:$M$103,2,FALSE)*C103,"")</f>
        <v/>
      </c>
      <c r="H103" s="2" t="str">
        <f>IFERROR(VLOOKUP(F103,Stagionalità!$A$6:$M$103,3,FALSE)*C103,"")</f>
        <v/>
      </c>
      <c r="I103" s="2" t="str">
        <f>IFERROR(VLOOKUP(F103,Stagionalità!$A$6:$M$103,4,FALSE)*C103,"")</f>
        <v/>
      </c>
      <c r="J103" s="2" t="str">
        <f>IFERROR(VLOOKUP(F103,Stagionalità!$A$6:$M$103,5,FALSE)*C103,"")</f>
        <v/>
      </c>
      <c r="K103" s="2" t="str">
        <f>IFERROR(VLOOKUP(F103,Stagionalità!$A$6:$M$103,6,FALSE)*C103,"")</f>
        <v/>
      </c>
      <c r="L103" s="2" t="str">
        <f>IFERROR(VLOOKUP(F103,Stagionalità!$A$6:$M$103,7,FALSE)*C103,"")</f>
        <v/>
      </c>
      <c r="M103" s="2" t="str">
        <f>IFERROR(VLOOKUP(F103,Stagionalità!$A$6:$M$103,8,FALSE)*C103,"")</f>
        <v/>
      </c>
      <c r="N103" s="2" t="str">
        <f>IFERROR(VLOOKUP(F103,Stagionalità!$A$6:$M$103,9,FALSE)*C103,"")</f>
        <v/>
      </c>
      <c r="O103" s="2" t="str">
        <f>IFERROR(VLOOKUP(F103,Stagionalità!$A$6:$M$103,10,FALSE)*C103,"")</f>
        <v/>
      </c>
      <c r="P103" s="2" t="str">
        <f>IFERROR(VLOOKUP(F103,Stagionalità!$A$6:$M$103,11,FALSE)*C103,"")</f>
        <v/>
      </c>
      <c r="Q103" s="2" t="str">
        <f>IFERROR(VLOOKUP(F103,Stagionalità!$A$6:$M$103,12,FALSE)*C103,"")</f>
        <v/>
      </c>
      <c r="R103" s="2" t="str">
        <f>IFERROR(VLOOKUP(F103,Stagionalità!$A$6:$M$103,13,FALSE)*C103,"")</f>
        <v/>
      </c>
    </row>
    <row r="104" spans="6:18" x14ac:dyDescent="0.25">
      <c r="F104" s="23" t="str">
        <f t="shared" si="1"/>
        <v/>
      </c>
      <c r="G104" s="2" t="str">
        <f>IFERROR(VLOOKUP(F104,Stagionalità!$A$6:$M$103,2,FALSE)*C104,"")</f>
        <v/>
      </c>
      <c r="H104" s="2" t="str">
        <f>IFERROR(VLOOKUP(F104,Stagionalità!$A$6:$M$103,3,FALSE)*C104,"")</f>
        <v/>
      </c>
      <c r="I104" s="2" t="str">
        <f>IFERROR(VLOOKUP(F104,Stagionalità!$A$6:$M$103,4,FALSE)*C104,"")</f>
        <v/>
      </c>
      <c r="J104" s="2" t="str">
        <f>IFERROR(VLOOKUP(F104,Stagionalità!$A$6:$M$103,5,FALSE)*C104,"")</f>
        <v/>
      </c>
      <c r="K104" s="2" t="str">
        <f>IFERROR(VLOOKUP(F104,Stagionalità!$A$6:$M$103,6,FALSE)*C104,"")</f>
        <v/>
      </c>
      <c r="L104" s="2" t="str">
        <f>IFERROR(VLOOKUP(F104,Stagionalità!$A$6:$M$103,7,FALSE)*C104,"")</f>
        <v/>
      </c>
      <c r="M104" s="2" t="str">
        <f>IFERROR(VLOOKUP(F104,Stagionalità!$A$6:$M$103,8,FALSE)*C104,"")</f>
        <v/>
      </c>
      <c r="N104" s="2" t="str">
        <f>IFERROR(VLOOKUP(F104,Stagionalità!$A$6:$M$103,9,FALSE)*C104,"")</f>
        <v/>
      </c>
      <c r="O104" s="2" t="str">
        <f>IFERROR(VLOOKUP(F104,Stagionalità!$A$6:$M$103,10,FALSE)*C104,"")</f>
        <v/>
      </c>
      <c r="P104" s="2" t="str">
        <f>IFERROR(VLOOKUP(F104,Stagionalità!$A$6:$M$103,11,FALSE)*C104,"")</f>
        <v/>
      </c>
      <c r="Q104" s="2" t="str">
        <f>IFERROR(VLOOKUP(F104,Stagionalità!$A$6:$M$103,12,FALSE)*C104,"")</f>
        <v/>
      </c>
      <c r="R104" s="2" t="str">
        <f>IFERROR(VLOOKUP(F104,Stagionalità!$A$6:$M$103,13,FALSE)*C104,"")</f>
        <v/>
      </c>
    </row>
    <row r="105" spans="6:18" x14ac:dyDescent="0.25">
      <c r="F105" s="23" t="str">
        <f t="shared" si="1"/>
        <v/>
      </c>
      <c r="G105" s="2" t="str">
        <f>IFERROR(VLOOKUP(F105,Stagionalità!$A$6:$M$103,2,FALSE)*C105,"")</f>
        <v/>
      </c>
      <c r="H105" s="2" t="str">
        <f>IFERROR(VLOOKUP(F105,Stagionalità!$A$6:$M$103,3,FALSE)*C105,"")</f>
        <v/>
      </c>
      <c r="I105" s="2" t="str">
        <f>IFERROR(VLOOKUP(F105,Stagionalità!$A$6:$M$103,4,FALSE)*C105,"")</f>
        <v/>
      </c>
      <c r="J105" s="2" t="str">
        <f>IFERROR(VLOOKUP(F105,Stagionalità!$A$6:$M$103,5,FALSE)*C105,"")</f>
        <v/>
      </c>
      <c r="K105" s="2" t="str">
        <f>IFERROR(VLOOKUP(F105,Stagionalità!$A$6:$M$103,6,FALSE)*C105,"")</f>
        <v/>
      </c>
      <c r="L105" s="2" t="str">
        <f>IFERROR(VLOOKUP(F105,Stagionalità!$A$6:$M$103,7,FALSE)*C105,"")</f>
        <v/>
      </c>
      <c r="M105" s="2" t="str">
        <f>IFERROR(VLOOKUP(F105,Stagionalità!$A$6:$M$103,8,FALSE)*C105,"")</f>
        <v/>
      </c>
      <c r="N105" s="2" t="str">
        <f>IFERROR(VLOOKUP(F105,Stagionalità!$A$6:$M$103,9,FALSE)*C105,"")</f>
        <v/>
      </c>
      <c r="O105" s="2" t="str">
        <f>IFERROR(VLOOKUP(F105,Stagionalità!$A$6:$M$103,10,FALSE)*C105,"")</f>
        <v/>
      </c>
      <c r="P105" s="2" t="str">
        <f>IFERROR(VLOOKUP(F105,Stagionalità!$A$6:$M$103,11,FALSE)*C105,"")</f>
        <v/>
      </c>
      <c r="Q105" s="2" t="str">
        <f>IFERROR(VLOOKUP(F105,Stagionalità!$A$6:$M$103,12,FALSE)*C105,"")</f>
        <v/>
      </c>
      <c r="R105" s="2" t="str">
        <f>IFERROR(VLOOKUP(F105,Stagionalità!$A$6:$M$103,13,FALSE)*C105,"")</f>
        <v/>
      </c>
    </row>
    <row r="106" spans="6:18" x14ac:dyDescent="0.25">
      <c r="F106" s="23" t="str">
        <f t="shared" si="1"/>
        <v/>
      </c>
      <c r="G106" s="2" t="str">
        <f>IFERROR(VLOOKUP(F106,Stagionalità!$A$6:$M$103,2,FALSE)*C106,"")</f>
        <v/>
      </c>
      <c r="H106" s="2" t="str">
        <f>IFERROR(VLOOKUP(F106,Stagionalità!$A$6:$M$103,3,FALSE)*C106,"")</f>
        <v/>
      </c>
      <c r="I106" s="2" t="str">
        <f>IFERROR(VLOOKUP(F106,Stagionalità!$A$6:$M$103,4,FALSE)*C106,"")</f>
        <v/>
      </c>
      <c r="J106" s="2" t="str">
        <f>IFERROR(VLOOKUP(F106,Stagionalità!$A$6:$M$103,5,FALSE)*C106,"")</f>
        <v/>
      </c>
      <c r="K106" s="2" t="str">
        <f>IFERROR(VLOOKUP(F106,Stagionalità!$A$6:$M$103,6,FALSE)*C106,"")</f>
        <v/>
      </c>
      <c r="L106" s="2" t="str">
        <f>IFERROR(VLOOKUP(F106,Stagionalità!$A$6:$M$103,7,FALSE)*C106,"")</f>
        <v/>
      </c>
      <c r="M106" s="2" t="str">
        <f>IFERROR(VLOOKUP(F106,Stagionalità!$A$6:$M$103,8,FALSE)*C106,"")</f>
        <v/>
      </c>
      <c r="N106" s="2" t="str">
        <f>IFERROR(VLOOKUP(F106,Stagionalità!$A$6:$M$103,9,FALSE)*C106,"")</f>
        <v/>
      </c>
      <c r="O106" s="2" t="str">
        <f>IFERROR(VLOOKUP(F106,Stagionalità!$A$6:$M$103,10,FALSE)*C106,"")</f>
        <v/>
      </c>
      <c r="P106" s="2" t="str">
        <f>IFERROR(VLOOKUP(F106,Stagionalità!$A$6:$M$103,11,FALSE)*C106,"")</f>
        <v/>
      </c>
      <c r="Q106" s="2" t="str">
        <f>IFERROR(VLOOKUP(F106,Stagionalità!$A$6:$M$103,12,FALSE)*C106,"")</f>
        <v/>
      </c>
      <c r="R106" s="2" t="str">
        <f>IFERROR(VLOOKUP(F106,Stagionalità!$A$6:$M$103,13,FALSE)*C106,"")</f>
        <v/>
      </c>
    </row>
    <row r="107" spans="6:18" x14ac:dyDescent="0.25">
      <c r="F107" s="23" t="str">
        <f t="shared" si="1"/>
        <v/>
      </c>
      <c r="G107" s="2" t="str">
        <f>IFERROR(VLOOKUP(F107,Stagionalità!$A$6:$M$103,2,FALSE)*C107,"")</f>
        <v/>
      </c>
      <c r="H107" s="2" t="str">
        <f>IFERROR(VLOOKUP(F107,Stagionalità!$A$6:$M$103,3,FALSE)*C107,"")</f>
        <v/>
      </c>
      <c r="I107" s="2" t="str">
        <f>IFERROR(VLOOKUP(F107,Stagionalità!$A$6:$M$103,4,FALSE)*C107,"")</f>
        <v/>
      </c>
      <c r="J107" s="2" t="str">
        <f>IFERROR(VLOOKUP(F107,Stagionalità!$A$6:$M$103,5,FALSE)*C107,"")</f>
        <v/>
      </c>
      <c r="K107" s="2" t="str">
        <f>IFERROR(VLOOKUP(F107,Stagionalità!$A$6:$M$103,6,FALSE)*C107,"")</f>
        <v/>
      </c>
      <c r="L107" s="2" t="str">
        <f>IFERROR(VLOOKUP(F107,Stagionalità!$A$6:$M$103,7,FALSE)*C107,"")</f>
        <v/>
      </c>
      <c r="M107" s="2" t="str">
        <f>IFERROR(VLOOKUP(F107,Stagionalità!$A$6:$M$103,8,FALSE)*C107,"")</f>
        <v/>
      </c>
      <c r="N107" s="2" t="str">
        <f>IFERROR(VLOOKUP(F107,Stagionalità!$A$6:$M$103,9,FALSE)*C107,"")</f>
        <v/>
      </c>
      <c r="O107" s="2" t="str">
        <f>IFERROR(VLOOKUP(F107,Stagionalità!$A$6:$M$103,10,FALSE)*C107,"")</f>
        <v/>
      </c>
      <c r="P107" s="2" t="str">
        <f>IFERROR(VLOOKUP(F107,Stagionalità!$A$6:$M$103,11,FALSE)*C107,"")</f>
        <v/>
      </c>
      <c r="Q107" s="2" t="str">
        <f>IFERROR(VLOOKUP(F107,Stagionalità!$A$6:$M$103,12,FALSE)*C107,"")</f>
        <v/>
      </c>
      <c r="R107" s="2" t="str">
        <f>IFERROR(VLOOKUP(F107,Stagionalità!$A$6:$M$103,13,FALSE)*C107,"")</f>
        <v/>
      </c>
    </row>
    <row r="108" spans="6:18" x14ac:dyDescent="0.25">
      <c r="F108" s="23" t="str">
        <f t="shared" si="1"/>
        <v/>
      </c>
      <c r="G108" s="2" t="str">
        <f>IFERROR(VLOOKUP(F108,Stagionalità!$A$6:$M$103,2,FALSE)*C108,"")</f>
        <v/>
      </c>
      <c r="H108" s="2" t="str">
        <f>IFERROR(VLOOKUP(F108,Stagionalità!$A$6:$M$103,3,FALSE)*C108,"")</f>
        <v/>
      </c>
      <c r="I108" s="2" t="str">
        <f>IFERROR(VLOOKUP(F108,Stagionalità!$A$6:$M$103,4,FALSE)*C108,"")</f>
        <v/>
      </c>
      <c r="J108" s="2" t="str">
        <f>IFERROR(VLOOKUP(F108,Stagionalità!$A$6:$M$103,5,FALSE)*C108,"")</f>
        <v/>
      </c>
      <c r="K108" s="2" t="str">
        <f>IFERROR(VLOOKUP(F108,Stagionalità!$A$6:$M$103,6,FALSE)*C108,"")</f>
        <v/>
      </c>
      <c r="L108" s="2" t="str">
        <f>IFERROR(VLOOKUP(F108,Stagionalità!$A$6:$M$103,7,FALSE)*C108,"")</f>
        <v/>
      </c>
      <c r="M108" s="2" t="str">
        <f>IFERROR(VLOOKUP(F108,Stagionalità!$A$6:$M$103,8,FALSE)*C108,"")</f>
        <v/>
      </c>
      <c r="N108" s="2" t="str">
        <f>IFERROR(VLOOKUP(F108,Stagionalità!$A$6:$M$103,9,FALSE)*C108,"")</f>
        <v/>
      </c>
      <c r="O108" s="2" t="str">
        <f>IFERROR(VLOOKUP(F108,Stagionalità!$A$6:$M$103,10,FALSE)*C108,"")</f>
        <v/>
      </c>
      <c r="P108" s="2" t="str">
        <f>IFERROR(VLOOKUP(F108,Stagionalità!$A$6:$M$103,11,FALSE)*C108,"")</f>
        <v/>
      </c>
      <c r="Q108" s="2" t="str">
        <f>IFERROR(VLOOKUP(F108,Stagionalità!$A$6:$M$103,12,FALSE)*C108,"")</f>
        <v/>
      </c>
      <c r="R108" s="2" t="str">
        <f>IFERROR(VLOOKUP(F108,Stagionalità!$A$6:$M$103,13,FALSE)*C108,"")</f>
        <v/>
      </c>
    </row>
    <row r="109" spans="6:18" x14ac:dyDescent="0.25">
      <c r="F109" s="23" t="str">
        <f t="shared" si="1"/>
        <v/>
      </c>
      <c r="G109" s="2" t="str">
        <f>IFERROR(VLOOKUP(F109,Stagionalità!$A$6:$M$103,2,FALSE)*C109,"")</f>
        <v/>
      </c>
      <c r="H109" s="2" t="str">
        <f>IFERROR(VLOOKUP(F109,Stagionalità!$A$6:$M$103,3,FALSE)*C109,"")</f>
        <v/>
      </c>
      <c r="I109" s="2" t="str">
        <f>IFERROR(VLOOKUP(F109,Stagionalità!$A$6:$M$103,4,FALSE)*C109,"")</f>
        <v/>
      </c>
      <c r="J109" s="2" t="str">
        <f>IFERROR(VLOOKUP(F109,Stagionalità!$A$6:$M$103,5,FALSE)*C109,"")</f>
        <v/>
      </c>
      <c r="K109" s="2" t="str">
        <f>IFERROR(VLOOKUP(F109,Stagionalità!$A$6:$M$103,6,FALSE)*C109,"")</f>
        <v/>
      </c>
      <c r="L109" s="2" t="str">
        <f>IFERROR(VLOOKUP(F109,Stagionalità!$A$6:$M$103,7,FALSE)*C109,"")</f>
        <v/>
      </c>
      <c r="M109" s="2" t="str">
        <f>IFERROR(VLOOKUP(F109,Stagionalità!$A$6:$M$103,8,FALSE)*C109,"")</f>
        <v/>
      </c>
      <c r="N109" s="2" t="str">
        <f>IFERROR(VLOOKUP(F109,Stagionalità!$A$6:$M$103,9,FALSE)*C109,"")</f>
        <v/>
      </c>
      <c r="O109" s="2" t="str">
        <f>IFERROR(VLOOKUP(F109,Stagionalità!$A$6:$M$103,10,FALSE)*C109,"")</f>
        <v/>
      </c>
      <c r="P109" s="2" t="str">
        <f>IFERROR(VLOOKUP(F109,Stagionalità!$A$6:$M$103,11,FALSE)*C109,"")</f>
        <v/>
      </c>
      <c r="Q109" s="2" t="str">
        <f>IFERROR(VLOOKUP(F109,Stagionalità!$A$6:$M$103,12,FALSE)*C109,"")</f>
        <v/>
      </c>
      <c r="R109" s="2" t="str">
        <f>IFERROR(VLOOKUP(F109,Stagionalità!$A$6:$M$103,13,FALSE)*C109,"")</f>
        <v/>
      </c>
    </row>
    <row r="110" spans="6:18" x14ac:dyDescent="0.25">
      <c r="F110" s="23" t="str">
        <f t="shared" si="1"/>
        <v/>
      </c>
      <c r="G110" s="2" t="str">
        <f>IFERROR(VLOOKUP(F110,Stagionalità!$A$6:$M$103,2,FALSE)*C110,"")</f>
        <v/>
      </c>
      <c r="H110" s="2" t="str">
        <f>IFERROR(VLOOKUP(F110,Stagionalità!$A$6:$M$103,3,FALSE)*C110,"")</f>
        <v/>
      </c>
      <c r="I110" s="2" t="str">
        <f>IFERROR(VLOOKUP(F110,Stagionalità!$A$6:$M$103,4,FALSE)*C110,"")</f>
        <v/>
      </c>
      <c r="J110" s="2" t="str">
        <f>IFERROR(VLOOKUP(F110,Stagionalità!$A$6:$M$103,5,FALSE)*C110,"")</f>
        <v/>
      </c>
      <c r="K110" s="2" t="str">
        <f>IFERROR(VLOOKUP(F110,Stagionalità!$A$6:$M$103,6,FALSE)*C110,"")</f>
        <v/>
      </c>
      <c r="L110" s="2" t="str">
        <f>IFERROR(VLOOKUP(F110,Stagionalità!$A$6:$M$103,7,FALSE)*C110,"")</f>
        <v/>
      </c>
      <c r="M110" s="2" t="str">
        <f>IFERROR(VLOOKUP(F110,Stagionalità!$A$6:$M$103,8,FALSE)*C110,"")</f>
        <v/>
      </c>
      <c r="N110" s="2" t="str">
        <f>IFERROR(VLOOKUP(F110,Stagionalità!$A$6:$M$103,9,FALSE)*C110,"")</f>
        <v/>
      </c>
      <c r="O110" s="2" t="str">
        <f>IFERROR(VLOOKUP(F110,Stagionalità!$A$6:$M$103,10,FALSE)*C110,"")</f>
        <v/>
      </c>
      <c r="P110" s="2" t="str">
        <f>IFERROR(VLOOKUP(F110,Stagionalità!$A$6:$M$103,11,FALSE)*C110,"")</f>
        <v/>
      </c>
      <c r="Q110" s="2" t="str">
        <f>IFERROR(VLOOKUP(F110,Stagionalità!$A$6:$M$103,12,FALSE)*C110,"")</f>
        <v/>
      </c>
      <c r="R110" s="2" t="str">
        <f>IFERROR(VLOOKUP(F110,Stagionalità!$A$6:$M$103,13,FALSE)*C110,"")</f>
        <v/>
      </c>
    </row>
    <row r="111" spans="6:18" x14ac:dyDescent="0.25">
      <c r="F111" s="23" t="str">
        <f t="shared" si="1"/>
        <v/>
      </c>
      <c r="G111" s="2" t="str">
        <f>IFERROR(VLOOKUP(F111,Stagionalità!$A$6:$M$103,2,FALSE)*C111,"")</f>
        <v/>
      </c>
      <c r="H111" s="2" t="str">
        <f>IFERROR(VLOOKUP(F111,Stagionalità!$A$6:$M$103,3,FALSE)*C111,"")</f>
        <v/>
      </c>
      <c r="I111" s="2" t="str">
        <f>IFERROR(VLOOKUP(F111,Stagionalità!$A$6:$M$103,4,FALSE)*C111,"")</f>
        <v/>
      </c>
      <c r="J111" s="2" t="str">
        <f>IFERROR(VLOOKUP(F111,Stagionalità!$A$6:$M$103,5,FALSE)*C111,"")</f>
        <v/>
      </c>
      <c r="K111" s="2" t="str">
        <f>IFERROR(VLOOKUP(F111,Stagionalità!$A$6:$M$103,6,FALSE)*C111,"")</f>
        <v/>
      </c>
      <c r="L111" s="2" t="str">
        <f>IFERROR(VLOOKUP(F111,Stagionalità!$A$6:$M$103,7,FALSE)*C111,"")</f>
        <v/>
      </c>
      <c r="M111" s="2" t="str">
        <f>IFERROR(VLOOKUP(F111,Stagionalità!$A$6:$M$103,8,FALSE)*C111,"")</f>
        <v/>
      </c>
      <c r="N111" s="2" t="str">
        <f>IFERROR(VLOOKUP(F111,Stagionalità!$A$6:$M$103,9,FALSE)*C111,"")</f>
        <v/>
      </c>
      <c r="O111" s="2" t="str">
        <f>IFERROR(VLOOKUP(F111,Stagionalità!$A$6:$M$103,10,FALSE)*C111,"")</f>
        <v/>
      </c>
      <c r="P111" s="2" t="str">
        <f>IFERROR(VLOOKUP(F111,Stagionalità!$A$6:$M$103,11,FALSE)*C111,"")</f>
        <v/>
      </c>
      <c r="Q111" s="2" t="str">
        <f>IFERROR(VLOOKUP(F111,Stagionalità!$A$6:$M$103,12,FALSE)*C111,"")</f>
        <v/>
      </c>
      <c r="R111" s="2" t="str">
        <f>IFERROR(VLOOKUP(F111,Stagionalità!$A$6:$M$103,13,FALSE)*C111,"")</f>
        <v/>
      </c>
    </row>
    <row r="112" spans="6:18" x14ac:dyDescent="0.25">
      <c r="F112" s="23" t="str">
        <f t="shared" si="1"/>
        <v/>
      </c>
      <c r="G112" s="2" t="str">
        <f>IFERROR(VLOOKUP(F112,Stagionalità!$A$6:$M$103,2,FALSE)*C112,"")</f>
        <v/>
      </c>
      <c r="H112" s="2" t="str">
        <f>IFERROR(VLOOKUP(F112,Stagionalità!$A$6:$M$103,3,FALSE)*C112,"")</f>
        <v/>
      </c>
      <c r="I112" s="2" t="str">
        <f>IFERROR(VLOOKUP(F112,Stagionalità!$A$6:$M$103,4,FALSE)*C112,"")</f>
        <v/>
      </c>
      <c r="J112" s="2" t="str">
        <f>IFERROR(VLOOKUP(F112,Stagionalità!$A$6:$M$103,5,FALSE)*C112,"")</f>
        <v/>
      </c>
      <c r="K112" s="2" t="str">
        <f>IFERROR(VLOOKUP(F112,Stagionalità!$A$6:$M$103,6,FALSE)*C112,"")</f>
        <v/>
      </c>
      <c r="L112" s="2" t="str">
        <f>IFERROR(VLOOKUP(F112,Stagionalità!$A$6:$M$103,7,FALSE)*C112,"")</f>
        <v/>
      </c>
      <c r="M112" s="2" t="str">
        <f>IFERROR(VLOOKUP(F112,Stagionalità!$A$6:$M$103,8,FALSE)*C112,"")</f>
        <v/>
      </c>
      <c r="N112" s="2" t="str">
        <f>IFERROR(VLOOKUP(F112,Stagionalità!$A$6:$M$103,9,FALSE)*C112,"")</f>
        <v/>
      </c>
      <c r="O112" s="2" t="str">
        <f>IFERROR(VLOOKUP(F112,Stagionalità!$A$6:$M$103,10,FALSE)*C112,"")</f>
        <v/>
      </c>
      <c r="P112" s="2" t="str">
        <f>IFERROR(VLOOKUP(F112,Stagionalità!$A$6:$M$103,11,FALSE)*C112,"")</f>
        <v/>
      </c>
      <c r="Q112" s="2" t="str">
        <f>IFERROR(VLOOKUP(F112,Stagionalità!$A$6:$M$103,12,FALSE)*C112,"")</f>
        <v/>
      </c>
      <c r="R112" s="2" t="str">
        <f>IFERROR(VLOOKUP(F112,Stagionalità!$A$6:$M$103,13,FALSE)*C112,"")</f>
        <v/>
      </c>
    </row>
    <row r="113" spans="6:18" x14ac:dyDescent="0.25">
      <c r="F113" s="23" t="str">
        <f t="shared" si="1"/>
        <v/>
      </c>
      <c r="G113" s="2" t="str">
        <f>IFERROR(VLOOKUP(F113,Stagionalità!$A$6:$M$103,2,FALSE)*C113,"")</f>
        <v/>
      </c>
      <c r="H113" s="2" t="str">
        <f>IFERROR(VLOOKUP(F113,Stagionalità!$A$6:$M$103,3,FALSE)*C113,"")</f>
        <v/>
      </c>
      <c r="I113" s="2" t="str">
        <f>IFERROR(VLOOKUP(F113,Stagionalità!$A$6:$M$103,4,FALSE)*C113,"")</f>
        <v/>
      </c>
      <c r="J113" s="2" t="str">
        <f>IFERROR(VLOOKUP(F113,Stagionalità!$A$6:$M$103,5,FALSE)*C113,"")</f>
        <v/>
      </c>
      <c r="K113" s="2" t="str">
        <f>IFERROR(VLOOKUP(F113,Stagionalità!$A$6:$M$103,6,FALSE)*C113,"")</f>
        <v/>
      </c>
      <c r="L113" s="2" t="str">
        <f>IFERROR(VLOOKUP(F113,Stagionalità!$A$6:$M$103,7,FALSE)*C113,"")</f>
        <v/>
      </c>
      <c r="M113" s="2" t="str">
        <f>IFERROR(VLOOKUP(F113,Stagionalità!$A$6:$M$103,8,FALSE)*C113,"")</f>
        <v/>
      </c>
      <c r="N113" s="2" t="str">
        <f>IFERROR(VLOOKUP(F113,Stagionalità!$A$6:$M$103,9,FALSE)*C113,"")</f>
        <v/>
      </c>
      <c r="O113" s="2" t="str">
        <f>IFERROR(VLOOKUP(F113,Stagionalità!$A$6:$M$103,10,FALSE)*C113,"")</f>
        <v/>
      </c>
      <c r="P113" s="2" t="str">
        <f>IFERROR(VLOOKUP(F113,Stagionalità!$A$6:$M$103,11,FALSE)*C113,"")</f>
        <v/>
      </c>
      <c r="Q113" s="2" t="str">
        <f>IFERROR(VLOOKUP(F113,Stagionalità!$A$6:$M$103,12,FALSE)*C113,"")</f>
        <v/>
      </c>
      <c r="R113" s="2" t="str">
        <f>IFERROR(VLOOKUP(F113,Stagionalità!$A$6:$M$103,13,FALSE)*C113,"")</f>
        <v/>
      </c>
    </row>
    <row r="114" spans="6:18" x14ac:dyDescent="0.25">
      <c r="F114" s="23" t="str">
        <f t="shared" si="1"/>
        <v/>
      </c>
      <c r="G114" s="2" t="str">
        <f>IFERROR(VLOOKUP(F114,Stagionalità!$A$6:$M$103,2,FALSE)*C114,"")</f>
        <v/>
      </c>
      <c r="H114" s="2" t="str">
        <f>IFERROR(VLOOKUP(F114,Stagionalità!$A$6:$M$103,3,FALSE)*C114,"")</f>
        <v/>
      </c>
      <c r="I114" s="2" t="str">
        <f>IFERROR(VLOOKUP(F114,Stagionalità!$A$6:$M$103,4,FALSE)*C114,"")</f>
        <v/>
      </c>
      <c r="J114" s="2" t="str">
        <f>IFERROR(VLOOKUP(F114,Stagionalità!$A$6:$M$103,5,FALSE)*C114,"")</f>
        <v/>
      </c>
      <c r="K114" s="2" t="str">
        <f>IFERROR(VLOOKUP(F114,Stagionalità!$A$6:$M$103,6,FALSE)*C114,"")</f>
        <v/>
      </c>
      <c r="L114" s="2" t="str">
        <f>IFERROR(VLOOKUP(F114,Stagionalità!$A$6:$M$103,7,FALSE)*C114,"")</f>
        <v/>
      </c>
      <c r="M114" s="2" t="str">
        <f>IFERROR(VLOOKUP(F114,Stagionalità!$A$6:$M$103,8,FALSE)*C114,"")</f>
        <v/>
      </c>
      <c r="N114" s="2" t="str">
        <f>IFERROR(VLOOKUP(F114,Stagionalità!$A$6:$M$103,9,FALSE)*C114,"")</f>
        <v/>
      </c>
      <c r="O114" s="2" t="str">
        <f>IFERROR(VLOOKUP(F114,Stagionalità!$A$6:$M$103,10,FALSE)*C114,"")</f>
        <v/>
      </c>
      <c r="P114" s="2" t="str">
        <f>IFERROR(VLOOKUP(F114,Stagionalità!$A$6:$M$103,11,FALSE)*C114,"")</f>
        <v/>
      </c>
      <c r="Q114" s="2" t="str">
        <f>IFERROR(VLOOKUP(F114,Stagionalità!$A$6:$M$103,12,FALSE)*C114,"")</f>
        <v/>
      </c>
      <c r="R114" s="2" t="str">
        <f>IFERROR(VLOOKUP(F114,Stagionalità!$A$6:$M$103,13,FALSE)*C114,"")</f>
        <v/>
      </c>
    </row>
    <row r="115" spans="6:18" x14ac:dyDescent="0.25">
      <c r="F115" s="23" t="str">
        <f t="shared" si="1"/>
        <v/>
      </c>
      <c r="G115" s="2" t="str">
        <f>IFERROR(VLOOKUP(F115,Stagionalità!$A$6:$M$103,2,FALSE)*C115,"")</f>
        <v/>
      </c>
      <c r="H115" s="2" t="str">
        <f>IFERROR(VLOOKUP(F115,Stagionalità!$A$6:$M$103,3,FALSE)*C115,"")</f>
        <v/>
      </c>
      <c r="I115" s="2" t="str">
        <f>IFERROR(VLOOKUP(F115,Stagionalità!$A$6:$M$103,4,FALSE)*C115,"")</f>
        <v/>
      </c>
      <c r="J115" s="2" t="str">
        <f>IFERROR(VLOOKUP(F115,Stagionalità!$A$6:$M$103,5,FALSE)*C115,"")</f>
        <v/>
      </c>
      <c r="K115" s="2" t="str">
        <f>IFERROR(VLOOKUP(F115,Stagionalità!$A$6:$M$103,6,FALSE)*C115,"")</f>
        <v/>
      </c>
      <c r="L115" s="2" t="str">
        <f>IFERROR(VLOOKUP(F115,Stagionalità!$A$6:$M$103,7,FALSE)*C115,"")</f>
        <v/>
      </c>
      <c r="M115" s="2" t="str">
        <f>IFERROR(VLOOKUP(F115,Stagionalità!$A$6:$M$103,8,FALSE)*C115,"")</f>
        <v/>
      </c>
      <c r="N115" s="2" t="str">
        <f>IFERROR(VLOOKUP(F115,Stagionalità!$A$6:$M$103,9,FALSE)*C115,"")</f>
        <v/>
      </c>
      <c r="O115" s="2" t="str">
        <f>IFERROR(VLOOKUP(F115,Stagionalità!$A$6:$M$103,10,FALSE)*C115,"")</f>
        <v/>
      </c>
      <c r="P115" s="2" t="str">
        <f>IFERROR(VLOOKUP(F115,Stagionalità!$A$6:$M$103,11,FALSE)*C115,"")</f>
        <v/>
      </c>
      <c r="Q115" s="2" t="str">
        <f>IFERROR(VLOOKUP(F115,Stagionalità!$A$6:$M$103,12,FALSE)*C115,"")</f>
        <v/>
      </c>
      <c r="R115" s="2" t="str">
        <f>IFERROR(VLOOKUP(F115,Stagionalità!$A$6:$M$103,13,FALSE)*C115,"")</f>
        <v/>
      </c>
    </row>
    <row r="116" spans="6:18" x14ac:dyDescent="0.25">
      <c r="F116" s="23" t="str">
        <f t="shared" si="1"/>
        <v/>
      </c>
      <c r="G116" s="2" t="str">
        <f>IFERROR(VLOOKUP(F116,Stagionalità!$A$6:$M$103,2,FALSE)*C116,"")</f>
        <v/>
      </c>
      <c r="H116" s="2" t="str">
        <f>IFERROR(VLOOKUP(F116,Stagionalità!$A$6:$M$103,3,FALSE)*C116,"")</f>
        <v/>
      </c>
      <c r="I116" s="2" t="str">
        <f>IFERROR(VLOOKUP(F116,Stagionalità!$A$6:$M$103,4,FALSE)*C116,"")</f>
        <v/>
      </c>
      <c r="J116" s="2" t="str">
        <f>IFERROR(VLOOKUP(F116,Stagionalità!$A$6:$M$103,5,FALSE)*C116,"")</f>
        <v/>
      </c>
      <c r="K116" s="2" t="str">
        <f>IFERROR(VLOOKUP(F116,Stagionalità!$A$6:$M$103,6,FALSE)*C116,"")</f>
        <v/>
      </c>
      <c r="L116" s="2" t="str">
        <f>IFERROR(VLOOKUP(F116,Stagionalità!$A$6:$M$103,7,FALSE)*C116,"")</f>
        <v/>
      </c>
      <c r="M116" s="2" t="str">
        <f>IFERROR(VLOOKUP(F116,Stagionalità!$A$6:$M$103,8,FALSE)*C116,"")</f>
        <v/>
      </c>
      <c r="N116" s="2" t="str">
        <f>IFERROR(VLOOKUP(F116,Stagionalità!$A$6:$M$103,9,FALSE)*C116,"")</f>
        <v/>
      </c>
      <c r="O116" s="2" t="str">
        <f>IFERROR(VLOOKUP(F116,Stagionalità!$A$6:$M$103,10,FALSE)*C116,"")</f>
        <v/>
      </c>
      <c r="P116" s="2" t="str">
        <f>IFERROR(VLOOKUP(F116,Stagionalità!$A$6:$M$103,11,FALSE)*C116,"")</f>
        <v/>
      </c>
      <c r="Q116" s="2" t="str">
        <f>IFERROR(VLOOKUP(F116,Stagionalità!$A$6:$M$103,12,FALSE)*C116,"")</f>
        <v/>
      </c>
      <c r="R116" s="2" t="str">
        <f>IFERROR(VLOOKUP(F116,Stagionalità!$A$6:$M$103,13,FALSE)*C116,"")</f>
        <v/>
      </c>
    </row>
  </sheetData>
  <mergeCells count="2">
    <mergeCell ref="A1:D1"/>
    <mergeCell ref="F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Fatturati</vt:lpstr>
      <vt:lpstr>Stagionalità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Schiavino</dc:creator>
  <cp:lastModifiedBy>Giorgio</cp:lastModifiedBy>
  <dcterms:created xsi:type="dcterms:W3CDTF">2015-06-05T18:19:34Z</dcterms:created>
  <dcterms:modified xsi:type="dcterms:W3CDTF">2021-11-19T11:39:52Z</dcterms:modified>
</cp:coreProperties>
</file>