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deltaxxx-my.sharepoint.com/personal/giorgio_schiavino_deltaits_it/Documents/DELTA/MARKETING DELTA/Sito Web/Area Riservata/"/>
    </mc:Choice>
  </mc:AlternateContent>
  <xr:revisionPtr revIDLastSave="777" documentId="11_AD4D5CB4E552A5DACE1C64F3D85E77E25BDEDD97" xr6:coauthVersionLast="47" xr6:coauthVersionMax="47" xr10:uidLastSave="{311A4124-E7B5-4A8A-9823-14ACA32ECFE0}"/>
  <bookViews>
    <workbookView xWindow="-108" yWindow="-108" windowWidth="23256" windowHeight="12576" xr2:uid="{00000000-000D-0000-FFFF-FFFF00000000}"/>
  </bookViews>
  <sheets>
    <sheet name="Fatturati" sheetId="1" r:id="rId1"/>
    <sheet name="Stagionalità" sheetId="3" r:id="rId2"/>
    <sheet name="Budget" sheetId="4" r:id="rId3"/>
  </sheets>
  <calcPr calcId="191029"/>
  <pivotCaches>
    <pivotCache cacheId="122" r:id="rId4"/>
    <pivotCache cacheId="1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C6" i="1"/>
  <c r="AD6" i="1"/>
  <c r="AE6" i="1"/>
  <c r="AF6" i="1"/>
  <c r="AG6" i="1"/>
  <c r="AH6" i="1"/>
  <c r="AI6" i="1"/>
  <c r="AJ6" i="1"/>
  <c r="AK6" i="1"/>
  <c r="AL6" i="1"/>
  <c r="AA6" i="1"/>
  <c r="R7" i="3"/>
  <c r="R6" i="3" s="1"/>
  <c r="A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M6" i="3"/>
  <c r="L6" i="3"/>
  <c r="K6" i="3"/>
  <c r="J6" i="3"/>
  <c r="I6" i="3"/>
  <c r="H6" i="3"/>
  <c r="G6" i="3"/>
  <c r="F6" i="3"/>
  <c r="E6" i="3"/>
  <c r="D6" i="3"/>
  <c r="C6" i="3"/>
  <c r="B6" i="3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9" i="4"/>
  <c r="F60" i="4"/>
  <c r="F61" i="4"/>
  <c r="F62" i="4"/>
  <c r="F63" i="4"/>
  <c r="F58" i="4"/>
  <c r="S7" i="3"/>
  <c r="S6" i="3" s="1"/>
  <c r="T7" i="3"/>
  <c r="T6" i="3" s="1"/>
  <c r="U7" i="3"/>
  <c r="U6" i="3" s="1"/>
  <c r="V7" i="3"/>
  <c r="V6" i="3" s="1"/>
  <c r="W7" i="3"/>
  <c r="W6" i="3" s="1"/>
  <c r="X7" i="3"/>
  <c r="X6" i="3" s="1"/>
  <c r="Y7" i="3"/>
  <c r="Y6" i="3" s="1"/>
  <c r="Z7" i="3"/>
  <c r="Z6" i="3" s="1"/>
  <c r="AA7" i="3"/>
  <c r="AA6" i="3" s="1"/>
  <c r="AB7" i="3"/>
  <c r="AB6" i="3" s="1"/>
  <c r="AC7" i="3"/>
  <c r="AC6" i="3" s="1"/>
  <c r="O10" i="4" l="1"/>
  <c r="G111" i="4"/>
  <c r="G105" i="4"/>
  <c r="G99" i="4"/>
  <c r="G93" i="4"/>
  <c r="G87" i="4"/>
  <c r="G81" i="4"/>
  <c r="G75" i="4"/>
  <c r="G69" i="4"/>
  <c r="G63" i="4"/>
  <c r="G57" i="4"/>
  <c r="G49" i="4"/>
  <c r="G39" i="4"/>
  <c r="G31" i="4"/>
  <c r="G21" i="4"/>
  <c r="G13" i="4"/>
  <c r="G3" i="4"/>
  <c r="O3" i="4"/>
  <c r="L116" i="4"/>
  <c r="K115" i="4"/>
  <c r="J114" i="4"/>
  <c r="I113" i="4"/>
  <c r="H112" i="4"/>
  <c r="R110" i="4"/>
  <c r="Q109" i="4"/>
  <c r="P108" i="4"/>
  <c r="O107" i="4"/>
  <c r="N106" i="4"/>
  <c r="M105" i="4"/>
  <c r="L104" i="4"/>
  <c r="K103" i="4"/>
  <c r="J102" i="4"/>
  <c r="I101" i="4"/>
  <c r="M99" i="4"/>
  <c r="Q97" i="4"/>
  <c r="J96" i="4"/>
  <c r="N94" i="4"/>
  <c r="R92" i="4"/>
  <c r="J91" i="4"/>
  <c r="Q88" i="4"/>
  <c r="J86" i="4"/>
  <c r="R82" i="4"/>
  <c r="O79" i="4"/>
  <c r="L76" i="4"/>
  <c r="I73" i="4"/>
  <c r="Q69" i="4"/>
  <c r="K65" i="4"/>
  <c r="L60" i="4"/>
  <c r="M55" i="4"/>
  <c r="N50" i="4"/>
  <c r="N44" i="4"/>
  <c r="K37" i="4"/>
  <c r="P23" i="4"/>
  <c r="G116" i="4"/>
  <c r="G110" i="4"/>
  <c r="G104" i="4"/>
  <c r="G98" i="4"/>
  <c r="G92" i="4"/>
  <c r="G86" i="4"/>
  <c r="G80" i="4"/>
  <c r="G74" i="4"/>
  <c r="G68" i="4"/>
  <c r="G62" i="4"/>
  <c r="G56" i="4"/>
  <c r="G46" i="4"/>
  <c r="G38" i="4"/>
  <c r="G28" i="4"/>
  <c r="G20" i="4"/>
  <c r="G10" i="4"/>
  <c r="H3" i="4"/>
  <c r="R3" i="4"/>
  <c r="K116" i="4"/>
  <c r="J115" i="4"/>
  <c r="I114" i="4"/>
  <c r="H113" i="4"/>
  <c r="R111" i="4"/>
  <c r="Q110" i="4"/>
  <c r="P109" i="4"/>
  <c r="O108" i="4"/>
  <c r="N107" i="4"/>
  <c r="M106" i="4"/>
  <c r="L105" i="4"/>
  <c r="K104" i="4"/>
  <c r="J103" i="4"/>
  <c r="I102" i="4"/>
  <c r="H101" i="4"/>
  <c r="L99" i="4"/>
  <c r="P97" i="4"/>
  <c r="I96" i="4"/>
  <c r="M94" i="4"/>
  <c r="Q92" i="4"/>
  <c r="O90" i="4"/>
  <c r="K88" i="4"/>
  <c r="N85" i="4"/>
  <c r="K82" i="4"/>
  <c r="H79" i="4"/>
  <c r="P75" i="4"/>
  <c r="M72" i="4"/>
  <c r="J69" i="4"/>
  <c r="K64" i="4"/>
  <c r="L59" i="4"/>
  <c r="M54" i="4"/>
  <c r="L49" i="4"/>
  <c r="J43" i="4"/>
  <c r="P34" i="4"/>
  <c r="L19" i="4"/>
  <c r="G115" i="4"/>
  <c r="G109" i="4"/>
  <c r="G103" i="4"/>
  <c r="G97" i="4"/>
  <c r="G91" i="4"/>
  <c r="G85" i="4"/>
  <c r="G79" i="4"/>
  <c r="G73" i="4"/>
  <c r="G67" i="4"/>
  <c r="G61" i="4"/>
  <c r="G55" i="4"/>
  <c r="G45" i="4"/>
  <c r="G37" i="4"/>
  <c r="G27" i="4"/>
  <c r="G19" i="4"/>
  <c r="G9" i="4"/>
  <c r="I3" i="4"/>
  <c r="R116" i="4"/>
  <c r="R115" i="4"/>
  <c r="Q114" i="4"/>
  <c r="P113" i="4"/>
  <c r="O112" i="4"/>
  <c r="N111" i="4"/>
  <c r="M110" i="4"/>
  <c r="L109" i="4"/>
  <c r="K108" i="4"/>
  <c r="J107" i="4"/>
  <c r="I106" i="4"/>
  <c r="H105" i="4"/>
  <c r="R103" i="4"/>
  <c r="Q102" i="4"/>
  <c r="P101" i="4"/>
  <c r="M100" i="4"/>
  <c r="Q98" i="4"/>
  <c r="J97" i="4"/>
  <c r="N95" i="4"/>
  <c r="R93" i="4"/>
  <c r="K92" i="4"/>
  <c r="M90" i="4"/>
  <c r="R87" i="4"/>
  <c r="I85" i="4"/>
  <c r="Q81" i="4"/>
  <c r="N78" i="4"/>
  <c r="K75" i="4"/>
  <c r="H72" i="4"/>
  <c r="N68" i="4"/>
  <c r="O63" i="4"/>
  <c r="P58" i="4"/>
  <c r="Q53" i="4"/>
  <c r="O48" i="4"/>
  <c r="J42" i="4"/>
  <c r="M33" i="4"/>
  <c r="J17" i="4"/>
  <c r="G114" i="4"/>
  <c r="G108" i="4"/>
  <c r="G102" i="4"/>
  <c r="G96" i="4"/>
  <c r="G90" i="4"/>
  <c r="G84" i="4"/>
  <c r="G78" i="4"/>
  <c r="G72" i="4"/>
  <c r="G66" i="4"/>
  <c r="G60" i="4"/>
  <c r="G52" i="4"/>
  <c r="G44" i="4"/>
  <c r="G34" i="4"/>
  <c r="G26" i="4"/>
  <c r="G16" i="4"/>
  <c r="G8" i="4"/>
  <c r="L3" i="4"/>
  <c r="Q116" i="4"/>
  <c r="Q115" i="4"/>
  <c r="P114" i="4"/>
  <c r="O113" i="4"/>
  <c r="N112" i="4"/>
  <c r="M111" i="4"/>
  <c r="L110" i="4"/>
  <c r="K109" i="4"/>
  <c r="J108" i="4"/>
  <c r="I107" i="4"/>
  <c r="H106" i="4"/>
  <c r="R104" i="4"/>
  <c r="Q103" i="4"/>
  <c r="P102" i="4"/>
  <c r="O101" i="4"/>
  <c r="L100" i="4"/>
  <c r="P98" i="4"/>
  <c r="I97" i="4"/>
  <c r="M95" i="4"/>
  <c r="Q93" i="4"/>
  <c r="J92" i="4"/>
  <c r="R89" i="4"/>
  <c r="L87" i="4"/>
  <c r="M84" i="4"/>
  <c r="J81" i="4"/>
  <c r="R77" i="4"/>
  <c r="O74" i="4"/>
  <c r="L71" i="4"/>
  <c r="N67" i="4"/>
  <c r="O62" i="4"/>
  <c r="P57" i="4"/>
  <c r="Q52" i="4"/>
  <c r="M47" i="4"/>
  <c r="O40" i="4"/>
  <c r="R30" i="4"/>
  <c r="Q12" i="4"/>
  <c r="G113" i="4"/>
  <c r="G107" i="4"/>
  <c r="G101" i="4"/>
  <c r="G95" i="4"/>
  <c r="G89" i="4"/>
  <c r="G83" i="4"/>
  <c r="G77" i="4"/>
  <c r="G71" i="4"/>
  <c r="G65" i="4"/>
  <c r="G59" i="4"/>
  <c r="G51" i="4"/>
  <c r="G43" i="4"/>
  <c r="G33" i="4"/>
  <c r="G25" i="4"/>
  <c r="G15" i="4"/>
  <c r="G7" i="4"/>
  <c r="M3" i="4"/>
  <c r="P116" i="4"/>
  <c r="P115" i="4"/>
  <c r="O114" i="4"/>
  <c r="N113" i="4"/>
  <c r="M112" i="4"/>
  <c r="L111" i="4"/>
  <c r="K110" i="4"/>
  <c r="J109" i="4"/>
  <c r="I108" i="4"/>
  <c r="H107" i="4"/>
  <c r="R105" i="4"/>
  <c r="Q104" i="4"/>
  <c r="P103" i="4"/>
  <c r="O102" i="4"/>
  <c r="N101" i="4"/>
  <c r="K100" i="4"/>
  <c r="O98" i="4"/>
  <c r="H97" i="4"/>
  <c r="L95" i="4"/>
  <c r="P93" i="4"/>
  <c r="I92" i="4"/>
  <c r="N89" i="4"/>
  <c r="J87" i="4"/>
  <c r="H84" i="4"/>
  <c r="P80" i="4"/>
  <c r="M77" i="4"/>
  <c r="J74" i="4"/>
  <c r="R70" i="4"/>
  <c r="R66" i="4"/>
  <c r="H62" i="4"/>
  <c r="I57" i="4"/>
  <c r="J52" i="4"/>
  <c r="O46" i="4"/>
  <c r="O39" i="4"/>
  <c r="Q29" i="4"/>
  <c r="H4" i="4"/>
  <c r="N4" i="4"/>
  <c r="I5" i="4"/>
  <c r="O5" i="4"/>
  <c r="J6" i="4"/>
  <c r="P6" i="4"/>
  <c r="K7" i="4"/>
  <c r="Q7" i="4"/>
  <c r="L8" i="4"/>
  <c r="R8" i="4"/>
  <c r="M9" i="4"/>
  <c r="H10" i="4"/>
  <c r="N10" i="4"/>
  <c r="I11" i="4"/>
  <c r="O11" i="4"/>
  <c r="J12" i="4"/>
  <c r="P12" i="4"/>
  <c r="K13" i="4"/>
  <c r="Q13" i="4"/>
  <c r="L14" i="4"/>
  <c r="R14" i="4"/>
  <c r="M15" i="4"/>
  <c r="H16" i="4"/>
  <c r="N16" i="4"/>
  <c r="I17" i="4"/>
  <c r="O17" i="4"/>
  <c r="J18" i="4"/>
  <c r="P18" i="4"/>
  <c r="K19" i="4"/>
  <c r="Q19" i="4"/>
  <c r="L20" i="4"/>
  <c r="R20" i="4"/>
  <c r="M21" i="4"/>
  <c r="H22" i="4"/>
  <c r="N22" i="4"/>
  <c r="I23" i="4"/>
  <c r="O23" i="4"/>
  <c r="J24" i="4"/>
  <c r="P24" i="4"/>
  <c r="K25" i="4"/>
  <c r="Q25" i="4"/>
  <c r="L26" i="4"/>
  <c r="R26" i="4"/>
  <c r="M27" i="4"/>
  <c r="H28" i="4"/>
  <c r="N28" i="4"/>
  <c r="I29" i="4"/>
  <c r="J4" i="4"/>
  <c r="K4" i="4"/>
  <c r="Q4" i="4"/>
  <c r="L5" i="4"/>
  <c r="R5" i="4"/>
  <c r="M6" i="4"/>
  <c r="H7" i="4"/>
  <c r="N7" i="4"/>
  <c r="I8" i="4"/>
  <c r="O8" i="4"/>
  <c r="J9" i="4"/>
  <c r="P9" i="4"/>
  <c r="K10" i="4"/>
  <c r="Q10" i="4"/>
  <c r="L11" i="4"/>
  <c r="R11" i="4"/>
  <c r="M12" i="4"/>
  <c r="H13" i="4"/>
  <c r="N13" i="4"/>
  <c r="I14" i="4"/>
  <c r="O14" i="4"/>
  <c r="J15" i="4"/>
  <c r="P15" i="4"/>
  <c r="K16" i="4"/>
  <c r="Q16" i="4"/>
  <c r="L17" i="4"/>
  <c r="R17" i="4"/>
  <c r="M18" i="4"/>
  <c r="H19" i="4"/>
  <c r="N19" i="4"/>
  <c r="I20" i="4"/>
  <c r="O20" i="4"/>
  <c r="J21" i="4"/>
  <c r="P21" i="4"/>
  <c r="K22" i="4"/>
  <c r="Q22" i="4"/>
  <c r="L23" i="4"/>
  <c r="R23" i="4"/>
  <c r="M24" i="4"/>
  <c r="H25" i="4"/>
  <c r="N25" i="4"/>
  <c r="I26" i="4"/>
  <c r="O26" i="4"/>
  <c r="J27" i="4"/>
  <c r="P27" i="4"/>
  <c r="K28" i="4"/>
  <c r="Q28" i="4"/>
  <c r="L29" i="4"/>
  <c r="R29" i="4"/>
  <c r="M30" i="4"/>
  <c r="H31" i="4"/>
  <c r="N31" i="4"/>
  <c r="I32" i="4"/>
  <c r="O32" i="4"/>
  <c r="J33" i="4"/>
  <c r="P33" i="4"/>
  <c r="K34" i="4"/>
  <c r="Q34" i="4"/>
  <c r="L35" i="4"/>
  <c r="R35" i="4"/>
  <c r="M36" i="4"/>
  <c r="H37" i="4"/>
  <c r="N37" i="4"/>
  <c r="I38" i="4"/>
  <c r="O38" i="4"/>
  <c r="J39" i="4"/>
  <c r="P39" i="4"/>
  <c r="K40" i="4"/>
  <c r="Q40" i="4"/>
  <c r="L41" i="4"/>
  <c r="R41" i="4"/>
  <c r="M42" i="4"/>
  <c r="H43" i="4"/>
  <c r="N43" i="4"/>
  <c r="I44" i="4"/>
  <c r="O44" i="4"/>
  <c r="J45" i="4"/>
  <c r="P45" i="4"/>
  <c r="K46" i="4"/>
  <c r="Q46" i="4"/>
  <c r="L47" i="4"/>
  <c r="R47" i="4"/>
  <c r="M48" i="4"/>
  <c r="H49" i="4"/>
  <c r="N49" i="4"/>
  <c r="I50" i="4"/>
  <c r="L4" i="4"/>
  <c r="R4" i="4"/>
  <c r="M5" i="4"/>
  <c r="H6" i="4"/>
  <c r="N6" i="4"/>
  <c r="I7" i="4"/>
  <c r="O7" i="4"/>
  <c r="J8" i="4"/>
  <c r="P8" i="4"/>
  <c r="K9" i="4"/>
  <c r="Q9" i="4"/>
  <c r="L10" i="4"/>
  <c r="R10" i="4"/>
  <c r="M11" i="4"/>
  <c r="H12" i="4"/>
  <c r="N12" i="4"/>
  <c r="I13" i="4"/>
  <c r="O13" i="4"/>
  <c r="J14" i="4"/>
  <c r="P14" i="4"/>
  <c r="K15" i="4"/>
  <c r="Q15" i="4"/>
  <c r="L16" i="4"/>
  <c r="R16" i="4"/>
  <c r="M17" i="4"/>
  <c r="H18" i="4"/>
  <c r="N18" i="4"/>
  <c r="I19" i="4"/>
  <c r="O19" i="4"/>
  <c r="J20" i="4"/>
  <c r="P20" i="4"/>
  <c r="K21" i="4"/>
  <c r="Q21" i="4"/>
  <c r="L22" i="4"/>
  <c r="R22" i="4"/>
  <c r="M23" i="4"/>
  <c r="H24" i="4"/>
  <c r="N24" i="4"/>
  <c r="I25" i="4"/>
  <c r="O25" i="4"/>
  <c r="J26" i="4"/>
  <c r="P26" i="4"/>
  <c r="K27" i="4"/>
  <c r="Q27" i="4"/>
  <c r="L28" i="4"/>
  <c r="R28" i="4"/>
  <c r="M29" i="4"/>
  <c r="H30" i="4"/>
  <c r="N30" i="4"/>
  <c r="I31" i="4"/>
  <c r="O31" i="4"/>
  <c r="J32" i="4"/>
  <c r="P32" i="4"/>
  <c r="K33" i="4"/>
  <c r="Q33" i="4"/>
  <c r="L34" i="4"/>
  <c r="R34" i="4"/>
  <c r="M35" i="4"/>
  <c r="H36" i="4"/>
  <c r="N36" i="4"/>
  <c r="I37" i="4"/>
  <c r="O37" i="4"/>
  <c r="J38" i="4"/>
  <c r="P38" i="4"/>
  <c r="K39" i="4"/>
  <c r="Q39" i="4"/>
  <c r="L40" i="4"/>
  <c r="R40" i="4"/>
  <c r="M41" i="4"/>
  <c r="H42" i="4"/>
  <c r="N42" i="4"/>
  <c r="I43" i="4"/>
  <c r="O43" i="4"/>
  <c r="J44" i="4"/>
  <c r="P44" i="4"/>
  <c r="O4" i="4"/>
  <c r="P5" i="4"/>
  <c r="Q6" i="4"/>
  <c r="R7" i="4"/>
  <c r="H9" i="4"/>
  <c r="I10" i="4"/>
  <c r="J11" i="4"/>
  <c r="K12" i="4"/>
  <c r="L13" i="4"/>
  <c r="M14" i="4"/>
  <c r="N15" i="4"/>
  <c r="O16" i="4"/>
  <c r="P17" i="4"/>
  <c r="Q18" i="4"/>
  <c r="R19" i="4"/>
  <c r="H21" i="4"/>
  <c r="I22" i="4"/>
  <c r="J23" i="4"/>
  <c r="K24" i="4"/>
  <c r="L25" i="4"/>
  <c r="M26" i="4"/>
  <c r="N27" i="4"/>
  <c r="O28" i="4"/>
  <c r="O29" i="4"/>
  <c r="L30" i="4"/>
  <c r="K31" i="4"/>
  <c r="H32" i="4"/>
  <c r="R32" i="4"/>
  <c r="O33" i="4"/>
  <c r="N34" i="4"/>
  <c r="K35" i="4"/>
  <c r="J36" i="4"/>
  <c r="R36" i="4"/>
  <c r="Q37" i="4"/>
  <c r="N38" i="4"/>
  <c r="M39" i="4"/>
  <c r="J40" i="4"/>
  <c r="I41" i="4"/>
  <c r="Q41" i="4"/>
  <c r="P42" i="4"/>
  <c r="M43" i="4"/>
  <c r="L44" i="4"/>
  <c r="I45" i="4"/>
  <c r="Q45" i="4"/>
  <c r="M46" i="4"/>
  <c r="I47" i="4"/>
  <c r="P47" i="4"/>
  <c r="L48" i="4"/>
  <c r="I49" i="4"/>
  <c r="P49" i="4"/>
  <c r="L50" i="4"/>
  <c r="R50" i="4"/>
  <c r="M51" i="4"/>
  <c r="H52" i="4"/>
  <c r="N52" i="4"/>
  <c r="I53" i="4"/>
  <c r="O53" i="4"/>
  <c r="J54" i="4"/>
  <c r="P54" i="4"/>
  <c r="K55" i="4"/>
  <c r="Q55" i="4"/>
  <c r="L56" i="4"/>
  <c r="R56" i="4"/>
  <c r="M57" i="4"/>
  <c r="H58" i="4"/>
  <c r="N58" i="4"/>
  <c r="I59" i="4"/>
  <c r="O59" i="4"/>
  <c r="J60" i="4"/>
  <c r="P60" i="4"/>
  <c r="K61" i="4"/>
  <c r="Q61" i="4"/>
  <c r="L62" i="4"/>
  <c r="R62" i="4"/>
  <c r="M63" i="4"/>
  <c r="H64" i="4"/>
  <c r="N64" i="4"/>
  <c r="I65" i="4"/>
  <c r="O65" i="4"/>
  <c r="J66" i="4"/>
  <c r="P66" i="4"/>
  <c r="K67" i="4"/>
  <c r="Q67" i="4"/>
  <c r="L68" i="4"/>
  <c r="R68" i="4"/>
  <c r="P4" i="4"/>
  <c r="Q5" i="4"/>
  <c r="R6" i="4"/>
  <c r="H8" i="4"/>
  <c r="I9" i="4"/>
  <c r="J10" i="4"/>
  <c r="K11" i="4"/>
  <c r="L12" i="4"/>
  <c r="M13" i="4"/>
  <c r="N14" i="4"/>
  <c r="O15" i="4"/>
  <c r="P16" i="4"/>
  <c r="Q17" i="4"/>
  <c r="R18" i="4"/>
  <c r="H20" i="4"/>
  <c r="I21" i="4"/>
  <c r="J22" i="4"/>
  <c r="K23" i="4"/>
  <c r="L24" i="4"/>
  <c r="M25" i="4"/>
  <c r="N26" i="4"/>
  <c r="O27" i="4"/>
  <c r="P28" i="4"/>
  <c r="P29" i="4"/>
  <c r="O30" i="4"/>
  <c r="L31" i="4"/>
  <c r="K32" i="4"/>
  <c r="H33" i="4"/>
  <c r="R33" i="4"/>
  <c r="O34" i="4"/>
  <c r="N35" i="4"/>
  <c r="K36" i="4"/>
  <c r="J37" i="4"/>
  <c r="R37" i="4"/>
  <c r="Q38" i="4"/>
  <c r="N39" i="4"/>
  <c r="M40" i="4"/>
  <c r="J41" i="4"/>
  <c r="I42" i="4"/>
  <c r="Q42" i="4"/>
  <c r="P43" i="4"/>
  <c r="M44" i="4"/>
  <c r="K45" i="4"/>
  <c r="R45" i="4"/>
  <c r="N46" i="4"/>
  <c r="J47" i="4"/>
  <c r="Q47" i="4"/>
  <c r="N48" i="4"/>
  <c r="J49" i="4"/>
  <c r="Q49" i="4"/>
  <c r="M50" i="4"/>
  <c r="H51" i="4"/>
  <c r="N51" i="4"/>
  <c r="I52" i="4"/>
  <c r="O52" i="4"/>
  <c r="J53" i="4"/>
  <c r="P53" i="4"/>
  <c r="K54" i="4"/>
  <c r="Q54" i="4"/>
  <c r="L55" i="4"/>
  <c r="R55" i="4"/>
  <c r="M56" i="4"/>
  <c r="H57" i="4"/>
  <c r="N57" i="4"/>
  <c r="I58" i="4"/>
  <c r="O58" i="4"/>
  <c r="J59" i="4"/>
  <c r="P59" i="4"/>
  <c r="K60" i="4"/>
  <c r="Q60" i="4"/>
  <c r="L61" i="4"/>
  <c r="R61" i="4"/>
  <c r="M62" i="4"/>
  <c r="H63" i="4"/>
  <c r="N63" i="4"/>
  <c r="I64" i="4"/>
  <c r="O64" i="4"/>
  <c r="J65" i="4"/>
  <c r="P65" i="4"/>
  <c r="K66" i="4"/>
  <c r="Q66" i="4"/>
  <c r="L67" i="4"/>
  <c r="R67" i="4"/>
  <c r="M68" i="4"/>
  <c r="H69" i="4"/>
  <c r="H5" i="4"/>
  <c r="I6" i="4"/>
  <c r="J7" i="4"/>
  <c r="K8" i="4"/>
  <c r="L9" i="4"/>
  <c r="M10" i="4"/>
  <c r="N11" i="4"/>
  <c r="O12" i="4"/>
  <c r="P13" i="4"/>
  <c r="Q14" i="4"/>
  <c r="R15" i="4"/>
  <c r="H17" i="4"/>
  <c r="I18" i="4"/>
  <c r="J19" i="4"/>
  <c r="K20" i="4"/>
  <c r="L21" i="4"/>
  <c r="M22" i="4"/>
  <c r="N23" i="4"/>
  <c r="O24" i="4"/>
  <c r="P25" i="4"/>
  <c r="Q26" i="4"/>
  <c r="R27" i="4"/>
  <c r="H29" i="4"/>
  <c r="I4" i="4"/>
  <c r="L6" i="4"/>
  <c r="N8" i="4"/>
  <c r="P10" i="4"/>
  <c r="R12" i="4"/>
  <c r="I15" i="4"/>
  <c r="K17" i="4"/>
  <c r="M19" i="4"/>
  <c r="O21" i="4"/>
  <c r="Q23" i="4"/>
  <c r="H26" i="4"/>
  <c r="J28" i="4"/>
  <c r="I30" i="4"/>
  <c r="J31" i="4"/>
  <c r="M32" i="4"/>
  <c r="N33" i="4"/>
  <c r="H35" i="4"/>
  <c r="I36" i="4"/>
  <c r="M4" i="4"/>
  <c r="O6" i="4"/>
  <c r="Q8" i="4"/>
  <c r="H11" i="4"/>
  <c r="J13" i="4"/>
  <c r="L15" i="4"/>
  <c r="N17" i="4"/>
  <c r="P19" i="4"/>
  <c r="R21" i="4"/>
  <c r="I24" i="4"/>
  <c r="K26" i="4"/>
  <c r="M28" i="4"/>
  <c r="J30" i="4"/>
  <c r="M31" i="4"/>
  <c r="N32" i="4"/>
  <c r="H34" i="4"/>
  <c r="I35" i="4"/>
  <c r="L36" i="4"/>
  <c r="M37" i="4"/>
  <c r="R38" i="4"/>
  <c r="H40" i="4"/>
  <c r="K41" i="4"/>
  <c r="L42" i="4"/>
  <c r="Q43" i="4"/>
  <c r="R44" i="4"/>
  <c r="H46" i="4"/>
  <c r="R46" i="4"/>
  <c r="H48" i="4"/>
  <c r="Q48" i="4"/>
  <c r="R49" i="4"/>
  <c r="P50" i="4"/>
  <c r="O51" i="4"/>
  <c r="L52" i="4"/>
  <c r="K53" i="4"/>
  <c r="H54" i="4"/>
  <c r="R54" i="4"/>
  <c r="O55" i="4"/>
  <c r="N56" i="4"/>
  <c r="K57" i="4"/>
  <c r="J58" i="4"/>
  <c r="R58" i="4"/>
  <c r="Q59" i="4"/>
  <c r="N60" i="4"/>
  <c r="M61" i="4"/>
  <c r="J62" i="4"/>
  <c r="I63" i="4"/>
  <c r="Q63" i="4"/>
  <c r="P64" i="4"/>
  <c r="M65" i="4"/>
  <c r="L66" i="4"/>
  <c r="I67" i="4"/>
  <c r="H68" i="4"/>
  <c r="P68" i="4"/>
  <c r="M69" i="4"/>
  <c r="H70" i="4"/>
  <c r="N70" i="4"/>
  <c r="I71" i="4"/>
  <c r="O71" i="4"/>
  <c r="J72" i="4"/>
  <c r="P72" i="4"/>
  <c r="K73" i="4"/>
  <c r="Q73" i="4"/>
  <c r="L74" i="4"/>
  <c r="R74" i="4"/>
  <c r="M75" i="4"/>
  <c r="H76" i="4"/>
  <c r="N76" i="4"/>
  <c r="I77" i="4"/>
  <c r="O77" i="4"/>
  <c r="J78" i="4"/>
  <c r="P78" i="4"/>
  <c r="K79" i="4"/>
  <c r="Q79" i="4"/>
  <c r="L80" i="4"/>
  <c r="R80" i="4"/>
  <c r="M81" i="4"/>
  <c r="H82" i="4"/>
  <c r="N82" i="4"/>
  <c r="I83" i="4"/>
  <c r="O83" i="4"/>
  <c r="J84" i="4"/>
  <c r="P84" i="4"/>
  <c r="K85" i="4"/>
  <c r="Q85" i="4"/>
  <c r="L86" i="4"/>
  <c r="J5" i="4"/>
  <c r="L7" i="4"/>
  <c r="N9" i="4"/>
  <c r="P11" i="4"/>
  <c r="R13" i="4"/>
  <c r="I16" i="4"/>
  <c r="K18" i="4"/>
  <c r="M20" i="4"/>
  <c r="O22" i="4"/>
  <c r="Q24" i="4"/>
  <c r="H27" i="4"/>
  <c r="J29" i="4"/>
  <c r="K30" i="4"/>
  <c r="P31" i="4"/>
  <c r="Q32" i="4"/>
  <c r="I34" i="4"/>
  <c r="J35" i="4"/>
  <c r="O36" i="4"/>
  <c r="P37" i="4"/>
  <c r="H39" i="4"/>
  <c r="I40" i="4"/>
  <c r="N41" i="4"/>
  <c r="O42" i="4"/>
  <c r="R43" i="4"/>
  <c r="H45" i="4"/>
  <c r="I46" i="4"/>
  <c r="H47" i="4"/>
  <c r="I48" i="4"/>
  <c r="R48" i="4"/>
  <c r="H50" i="4"/>
  <c r="Q50" i="4"/>
  <c r="P51" i="4"/>
  <c r="M52" i="4"/>
  <c r="L53" i="4"/>
  <c r="I54" i="4"/>
  <c r="H55" i="4"/>
  <c r="P55" i="4"/>
  <c r="O56" i="4"/>
  <c r="L57" i="4"/>
  <c r="K58" i="4"/>
  <c r="H59" i="4"/>
  <c r="R59" i="4"/>
  <c r="O60" i="4"/>
  <c r="N61" i="4"/>
  <c r="K62" i="4"/>
  <c r="J63" i="4"/>
  <c r="R63" i="4"/>
  <c r="Q64" i="4"/>
  <c r="N65" i="4"/>
  <c r="M66" i="4"/>
  <c r="J67" i="4"/>
  <c r="I68" i="4"/>
  <c r="Q68" i="4"/>
  <c r="N69" i="4"/>
  <c r="I70" i="4"/>
  <c r="O70" i="4"/>
  <c r="J71" i="4"/>
  <c r="P71" i="4"/>
  <c r="K72" i="4"/>
  <c r="Q72" i="4"/>
  <c r="L73" i="4"/>
  <c r="R73" i="4"/>
  <c r="M74" i="4"/>
  <c r="H75" i="4"/>
  <c r="N75" i="4"/>
  <c r="I76" i="4"/>
  <c r="O76" i="4"/>
  <c r="J77" i="4"/>
  <c r="P77" i="4"/>
  <c r="K78" i="4"/>
  <c r="Q78" i="4"/>
  <c r="L79" i="4"/>
  <c r="R79" i="4"/>
  <c r="M80" i="4"/>
  <c r="H81" i="4"/>
  <c r="N81" i="4"/>
  <c r="I82" i="4"/>
  <c r="O82" i="4"/>
  <c r="J83" i="4"/>
  <c r="P83" i="4"/>
  <c r="K84" i="4"/>
  <c r="Q84" i="4"/>
  <c r="L85" i="4"/>
  <c r="R85" i="4"/>
  <c r="M86" i="4"/>
  <c r="H87" i="4"/>
  <c r="N87" i="4"/>
  <c r="I88" i="4"/>
  <c r="O88" i="4"/>
  <c r="J89" i="4"/>
  <c r="P89" i="4"/>
  <c r="K90" i="4"/>
  <c r="Q90" i="4"/>
  <c r="L91" i="4"/>
  <c r="R91" i="4"/>
  <c r="M92" i="4"/>
  <c r="H93" i="4"/>
  <c r="N93" i="4"/>
  <c r="I94" i="4"/>
  <c r="O94" i="4"/>
  <c r="J95" i="4"/>
  <c r="P95" i="4"/>
  <c r="K96" i="4"/>
  <c r="Q96" i="4"/>
  <c r="L97" i="4"/>
  <c r="R97" i="4"/>
  <c r="M98" i="4"/>
  <c r="H99" i="4"/>
  <c r="N99" i="4"/>
  <c r="I100" i="4"/>
  <c r="O100" i="4"/>
  <c r="K5" i="4"/>
  <c r="M7" i="4"/>
  <c r="O9" i="4"/>
  <c r="Q11" i="4"/>
  <c r="H14" i="4"/>
  <c r="J16" i="4"/>
  <c r="L18" i="4"/>
  <c r="N20" i="4"/>
  <c r="P22" i="4"/>
  <c r="R24" i="4"/>
  <c r="I27" i="4"/>
  <c r="K29" i="4"/>
  <c r="P30" i="4"/>
  <c r="Q31" i="4"/>
  <c r="I33" i="4"/>
  <c r="J34" i="4"/>
  <c r="O35" i="4"/>
  <c r="P36" i="4"/>
  <c r="H38" i="4"/>
  <c r="I39" i="4"/>
  <c r="N40" i="4"/>
  <c r="O41" i="4"/>
  <c r="R42" i="4"/>
  <c r="H44" i="4"/>
  <c r="L45" i="4"/>
  <c r="J46" i="4"/>
  <c r="K47" i="4"/>
  <c r="J48" i="4"/>
  <c r="K49" i="4"/>
  <c r="J50" i="4"/>
  <c r="I51" i="4"/>
  <c r="Q51" i="4"/>
  <c r="P52" i="4"/>
  <c r="M53" i="4"/>
  <c r="L54" i="4"/>
  <c r="I55" i="4"/>
  <c r="H56" i="4"/>
  <c r="P56" i="4"/>
  <c r="O57" i="4"/>
  <c r="L58" i="4"/>
  <c r="K59" i="4"/>
  <c r="H60" i="4"/>
  <c r="R60" i="4"/>
  <c r="O61" i="4"/>
  <c r="N62" i="4"/>
  <c r="K63" i="4"/>
  <c r="J64" i="4"/>
  <c r="R64" i="4"/>
  <c r="Q65" i="4"/>
  <c r="N66" i="4"/>
  <c r="M67" i="4"/>
  <c r="J68" i="4"/>
  <c r="I69" i="4"/>
  <c r="O69" i="4"/>
  <c r="J70" i="4"/>
  <c r="P70" i="4"/>
  <c r="K71" i="4"/>
  <c r="Q71" i="4"/>
  <c r="L72" i="4"/>
  <c r="R72" i="4"/>
  <c r="M73" i="4"/>
  <c r="H74" i="4"/>
  <c r="N74" i="4"/>
  <c r="I75" i="4"/>
  <c r="O75" i="4"/>
  <c r="J76" i="4"/>
  <c r="P76" i="4"/>
  <c r="K77" i="4"/>
  <c r="Q77" i="4"/>
  <c r="L78" i="4"/>
  <c r="R78" i="4"/>
  <c r="M79" i="4"/>
  <c r="H80" i="4"/>
  <c r="N80" i="4"/>
  <c r="I81" i="4"/>
  <c r="O81" i="4"/>
  <c r="J82" i="4"/>
  <c r="P82" i="4"/>
  <c r="K83" i="4"/>
  <c r="Q83" i="4"/>
  <c r="L84" i="4"/>
  <c r="R84" i="4"/>
  <c r="M85" i="4"/>
  <c r="H86" i="4"/>
  <c r="N86" i="4"/>
  <c r="I87" i="4"/>
  <c r="O87" i="4"/>
  <c r="J88" i="4"/>
  <c r="P88" i="4"/>
  <c r="K89" i="4"/>
  <c r="Q89" i="4"/>
  <c r="L90" i="4"/>
  <c r="R90" i="4"/>
  <c r="M91" i="4"/>
  <c r="H92" i="4"/>
  <c r="N92" i="4"/>
  <c r="I93" i="4"/>
  <c r="O93" i="4"/>
  <c r="J94" i="4"/>
  <c r="P94" i="4"/>
  <c r="K95" i="4"/>
  <c r="Q95" i="4"/>
  <c r="L96" i="4"/>
  <c r="R96" i="4"/>
  <c r="M97" i="4"/>
  <c r="H98" i="4"/>
  <c r="N98" i="4"/>
  <c r="I99" i="4"/>
  <c r="O99" i="4"/>
  <c r="J100" i="4"/>
  <c r="P100" i="4"/>
  <c r="N5" i="4"/>
  <c r="I12" i="4"/>
  <c r="O18" i="4"/>
  <c r="J25" i="4"/>
  <c r="Q30" i="4"/>
  <c r="M34" i="4"/>
  <c r="L37" i="4"/>
  <c r="R39" i="4"/>
  <c r="K42" i="4"/>
  <c r="Q44" i="4"/>
  <c r="P46" i="4"/>
  <c r="P48" i="4"/>
  <c r="O50" i="4"/>
  <c r="K52" i="4"/>
  <c r="R53" i="4"/>
  <c r="N55" i="4"/>
  <c r="J57" i="4"/>
  <c r="Q58" i="4"/>
  <c r="M60" i="4"/>
  <c r="I62" i="4"/>
  <c r="P63" i="4"/>
  <c r="L65" i="4"/>
  <c r="H67" i="4"/>
  <c r="O68" i="4"/>
  <c r="R69" i="4"/>
  <c r="H71" i="4"/>
  <c r="I72" i="4"/>
  <c r="J73" i="4"/>
  <c r="K74" i="4"/>
  <c r="L75" i="4"/>
  <c r="M76" i="4"/>
  <c r="N77" i="4"/>
  <c r="O78" i="4"/>
  <c r="P79" i="4"/>
  <c r="Q80" i="4"/>
  <c r="R81" i="4"/>
  <c r="H83" i="4"/>
  <c r="I84" i="4"/>
  <c r="J85" i="4"/>
  <c r="K86" i="4"/>
  <c r="K87" i="4"/>
  <c r="H88" i="4"/>
  <c r="R88" i="4"/>
  <c r="O89" i="4"/>
  <c r="N90" i="4"/>
  <c r="K91" i="4"/>
  <c r="P7" i="4"/>
  <c r="K14" i="4"/>
  <c r="Q20" i="4"/>
  <c r="L27" i="4"/>
  <c r="R31" i="4"/>
  <c r="P35" i="4"/>
  <c r="L38" i="4"/>
  <c r="P40" i="4"/>
  <c r="K43" i="4"/>
  <c r="N45" i="4"/>
  <c r="N47" i="4"/>
  <c r="M49" i="4"/>
  <c r="K51" i="4"/>
  <c r="R52" i="4"/>
  <c r="N54" i="4"/>
  <c r="J56" i="4"/>
  <c r="Q57" i="4"/>
  <c r="M59" i="4"/>
  <c r="I61" i="4"/>
  <c r="P62" i="4"/>
  <c r="L64" i="4"/>
  <c r="H66" i="4"/>
  <c r="O67" i="4"/>
  <c r="K69" i="4"/>
  <c r="L70" i="4"/>
  <c r="M71" i="4"/>
  <c r="N72" i="4"/>
  <c r="O73" i="4"/>
  <c r="P74" i="4"/>
  <c r="Q75" i="4"/>
  <c r="R76" i="4"/>
  <c r="H78" i="4"/>
  <c r="I79" i="4"/>
  <c r="J80" i="4"/>
  <c r="K81" i="4"/>
  <c r="L82" i="4"/>
  <c r="M83" i="4"/>
  <c r="N84" i="4"/>
  <c r="O85" i="4"/>
  <c r="P86" i="4"/>
  <c r="M87" i="4"/>
  <c r="L88" i="4"/>
  <c r="I89" i="4"/>
  <c r="H90" i="4"/>
  <c r="P90" i="4"/>
  <c r="O91" i="4"/>
  <c r="L92" i="4"/>
  <c r="K93" i="4"/>
  <c r="H94" i="4"/>
  <c r="R94" i="4"/>
  <c r="O95" i="4"/>
  <c r="N96" i="4"/>
  <c r="K97" i="4"/>
  <c r="J98" i="4"/>
  <c r="R98" i="4"/>
  <c r="Q99" i="4"/>
  <c r="N100" i="4"/>
  <c r="K101" i="4"/>
  <c r="Q101" i="4"/>
  <c r="L102" i="4"/>
  <c r="R102" i="4"/>
  <c r="M103" i="4"/>
  <c r="H104" i="4"/>
  <c r="N104" i="4"/>
  <c r="I105" i="4"/>
  <c r="O105" i="4"/>
  <c r="J106" i="4"/>
  <c r="P106" i="4"/>
  <c r="K107" i="4"/>
  <c r="Q107" i="4"/>
  <c r="L108" i="4"/>
  <c r="R108" i="4"/>
  <c r="M109" i="4"/>
  <c r="H110" i="4"/>
  <c r="N110" i="4"/>
  <c r="I111" i="4"/>
  <c r="O111" i="4"/>
  <c r="J112" i="4"/>
  <c r="P112" i="4"/>
  <c r="K113" i="4"/>
  <c r="Q113" i="4"/>
  <c r="L114" i="4"/>
  <c r="R114" i="4"/>
  <c r="M115" i="4"/>
  <c r="H116" i="4"/>
  <c r="N116" i="4"/>
  <c r="Q3" i="4"/>
  <c r="K3" i="4"/>
  <c r="G5" i="4"/>
  <c r="G11" i="4"/>
  <c r="G17" i="4"/>
  <c r="G23" i="4"/>
  <c r="G29" i="4"/>
  <c r="G35" i="4"/>
  <c r="G41" i="4"/>
  <c r="G47" i="4"/>
  <c r="G53" i="4"/>
  <c r="M8" i="4"/>
  <c r="H15" i="4"/>
  <c r="N21" i="4"/>
  <c r="I28" i="4"/>
  <c r="L32" i="4"/>
  <c r="Q35" i="4"/>
  <c r="M38" i="4"/>
  <c r="H41" i="4"/>
  <c r="L43" i="4"/>
  <c r="O45" i="4"/>
  <c r="O47" i="4"/>
  <c r="O49" i="4"/>
  <c r="L51" i="4"/>
  <c r="H53" i="4"/>
  <c r="O54" i="4"/>
  <c r="K56" i="4"/>
  <c r="R57" i="4"/>
  <c r="N59" i="4"/>
  <c r="J61" i="4"/>
  <c r="Q62" i="4"/>
  <c r="M64" i="4"/>
  <c r="I66" i="4"/>
  <c r="P67" i="4"/>
  <c r="L69" i="4"/>
  <c r="M70" i="4"/>
  <c r="N71" i="4"/>
  <c r="O72" i="4"/>
  <c r="P73" i="4"/>
  <c r="Q74" i="4"/>
  <c r="R75" i="4"/>
  <c r="H77" i="4"/>
  <c r="I78" i="4"/>
  <c r="J79" i="4"/>
  <c r="K80" i="4"/>
  <c r="L81" i="4"/>
  <c r="M82" i="4"/>
  <c r="N83" i="4"/>
  <c r="O84" i="4"/>
  <c r="P85" i="4"/>
  <c r="Q86" i="4"/>
  <c r="P87" i="4"/>
  <c r="M88" i="4"/>
  <c r="L89" i="4"/>
  <c r="I90" i="4"/>
  <c r="H91" i="4"/>
  <c r="P91" i="4"/>
  <c r="O92" i="4"/>
  <c r="L93" i="4"/>
  <c r="K94" i="4"/>
  <c r="H95" i="4"/>
  <c r="R95" i="4"/>
  <c r="O96" i="4"/>
  <c r="N97" i="4"/>
  <c r="K98" i="4"/>
  <c r="J99" i="4"/>
  <c r="R99" i="4"/>
  <c r="Q100" i="4"/>
  <c r="L101" i="4"/>
  <c r="R101" i="4"/>
  <c r="M102" i="4"/>
  <c r="H103" i="4"/>
  <c r="N103" i="4"/>
  <c r="I104" i="4"/>
  <c r="O104" i="4"/>
  <c r="J105" i="4"/>
  <c r="P105" i="4"/>
  <c r="K106" i="4"/>
  <c r="Q106" i="4"/>
  <c r="L107" i="4"/>
  <c r="R107" i="4"/>
  <c r="M108" i="4"/>
  <c r="H109" i="4"/>
  <c r="N109" i="4"/>
  <c r="I110" i="4"/>
  <c r="O110" i="4"/>
  <c r="J111" i="4"/>
  <c r="P111" i="4"/>
  <c r="K112" i="4"/>
  <c r="Q112" i="4"/>
  <c r="L113" i="4"/>
  <c r="R113" i="4"/>
  <c r="M114" i="4"/>
  <c r="H115" i="4"/>
  <c r="N115" i="4"/>
  <c r="I116" i="4"/>
  <c r="O116" i="4"/>
  <c r="P3" i="4"/>
  <c r="J3" i="4"/>
  <c r="G6" i="4"/>
  <c r="G12" i="4"/>
  <c r="G18" i="4"/>
  <c r="G24" i="4"/>
  <c r="G30" i="4"/>
  <c r="G36" i="4"/>
  <c r="G42" i="4"/>
  <c r="G48" i="4"/>
  <c r="G54" i="4"/>
  <c r="R9" i="4"/>
  <c r="M16" i="4"/>
  <c r="H23" i="4"/>
  <c r="N29" i="4"/>
  <c r="L33" i="4"/>
  <c r="Q36" i="4"/>
  <c r="L39" i="4"/>
  <c r="P41" i="4"/>
  <c r="K44" i="4"/>
  <c r="L46" i="4"/>
  <c r="K48" i="4"/>
  <c r="K50" i="4"/>
  <c r="R51" i="4"/>
  <c r="N53" i="4"/>
  <c r="J55" i="4"/>
  <c r="Q56" i="4"/>
  <c r="M58" i="4"/>
  <c r="I60" i="4"/>
  <c r="P61" i="4"/>
  <c r="L63" i="4"/>
  <c r="H65" i="4"/>
  <c r="O66" i="4"/>
  <c r="K68" i="4"/>
  <c r="P69" i="4"/>
  <c r="Q70" i="4"/>
  <c r="R71" i="4"/>
  <c r="H73" i="4"/>
  <c r="I74" i="4"/>
  <c r="J75" i="4"/>
  <c r="K76" i="4"/>
  <c r="L77" i="4"/>
  <c r="M78" i="4"/>
  <c r="N79" i="4"/>
  <c r="O80" i="4"/>
  <c r="P81" i="4"/>
  <c r="Q82" i="4"/>
  <c r="R83" i="4"/>
  <c r="H85" i="4"/>
  <c r="I86" i="4"/>
  <c r="R86" i="4"/>
  <c r="Q87" i="4"/>
  <c r="N88" i="4"/>
  <c r="M89" i="4"/>
  <c r="J90" i="4"/>
  <c r="I91" i="4"/>
  <c r="Q91" i="4"/>
  <c r="P92" i="4"/>
  <c r="M93" i="4"/>
  <c r="L94" i="4"/>
  <c r="I95" i="4"/>
  <c r="H96" i="4"/>
  <c r="P96" i="4"/>
  <c r="O97" i="4"/>
  <c r="L98" i="4"/>
  <c r="K99" i="4"/>
  <c r="H100" i="4"/>
  <c r="R100" i="4"/>
  <c r="M101" i="4"/>
  <c r="H102" i="4"/>
  <c r="N102" i="4"/>
  <c r="I103" i="4"/>
  <c r="O103" i="4"/>
  <c r="J104" i="4"/>
  <c r="P104" i="4"/>
  <c r="K105" i="4"/>
  <c r="Q105" i="4"/>
  <c r="L106" i="4"/>
  <c r="R106" i="4"/>
  <c r="M107" i="4"/>
  <c r="H108" i="4"/>
  <c r="N108" i="4"/>
  <c r="I109" i="4"/>
  <c r="O109" i="4"/>
  <c r="J110" i="4"/>
  <c r="P110" i="4"/>
  <c r="K111" i="4"/>
  <c r="Q111" i="4"/>
  <c r="L112" i="4"/>
  <c r="R112" i="4"/>
  <c r="M113" i="4"/>
  <c r="H114" i="4"/>
  <c r="N114" i="4"/>
  <c r="I115" i="4"/>
  <c r="O115" i="4"/>
  <c r="J116" i="4"/>
  <c r="G112" i="4"/>
  <c r="G106" i="4"/>
  <c r="G100" i="4"/>
  <c r="G94" i="4"/>
  <c r="G88" i="4"/>
  <c r="G82" i="4"/>
  <c r="G76" i="4"/>
  <c r="G70" i="4"/>
  <c r="G64" i="4"/>
  <c r="G58" i="4"/>
  <c r="G50" i="4"/>
  <c r="G40" i="4"/>
  <c r="G32" i="4"/>
  <c r="G22" i="4"/>
  <c r="G14" i="4"/>
  <c r="G4" i="4"/>
  <c r="N3" i="4"/>
  <c r="M116" i="4"/>
  <c r="L115" i="4"/>
  <c r="K114" i="4"/>
  <c r="J113" i="4"/>
  <c r="I112" i="4"/>
  <c r="H111" i="4"/>
  <c r="R109" i="4"/>
  <c r="Q108" i="4"/>
  <c r="P107" i="4"/>
  <c r="O106" i="4"/>
  <c r="N105" i="4"/>
  <c r="M104" i="4"/>
  <c r="L103" i="4"/>
  <c r="K102" i="4"/>
  <c r="J101" i="4"/>
  <c r="P99" i="4"/>
  <c r="I98" i="4"/>
  <c r="M96" i="4"/>
  <c r="Q94" i="4"/>
  <c r="J93" i="4"/>
  <c r="N91" i="4"/>
  <c r="H89" i="4"/>
  <c r="O86" i="4"/>
  <c r="L83" i="4"/>
  <c r="I80" i="4"/>
  <c r="Q76" i="4"/>
  <c r="N73" i="4"/>
  <c r="K70" i="4"/>
  <c r="R65" i="4"/>
  <c r="H61" i="4"/>
  <c r="I56" i="4"/>
  <c r="J51" i="4"/>
  <c r="M45" i="4"/>
  <c r="K38" i="4"/>
  <c r="R25" i="4"/>
  <c r="K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6DD471-98EA-486A-BF1E-95177F5F4379}" sourceFile="D:\Privato\Giorgio\Lavoro\Giesse Drive\OneDrive - Delta S.p.A\DELTA\Acquisti e Bdg 2021\Gestione fatturati Soci.xlsx" keepAlive="1" name="Gestione fatturati Soci" type="5" refreshedVersion="7" background="1">
    <dbPr connection="Provider=Microsoft.ACE.OLEDB.12.0;User ID=Admin;Data Source=D:\Privato\Giorgio\Lavoro\Giesse Drive\OneDrive - Delta S.p.A\DELTA\Acquisti e Bdg 2021\Gestione fatturati Soci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bdg mese$'" commandType="3"/>
  </connection>
</connections>
</file>

<file path=xl/sharedStrings.xml><?xml version="1.0" encoding="utf-8"?>
<sst xmlns="http://schemas.openxmlformats.org/spreadsheetml/2006/main" count="336" uniqueCount="139">
  <si>
    <t>Socio</t>
  </si>
  <si>
    <t>Fornitori</t>
  </si>
  <si>
    <t xml:space="preserve">Fatt. Progr.2020 </t>
  </si>
  <si>
    <t xml:space="preserve">Fatt. Progr.2021 </t>
  </si>
  <si>
    <t xml:space="preserve">Δ € Fatt. Progr </t>
  </si>
  <si>
    <t xml:space="preserve">Δ % Fatt. Progr </t>
  </si>
  <si>
    <t>Totale complessivo</t>
  </si>
  <si>
    <t xml:space="preserve">Immergas </t>
  </si>
  <si>
    <t xml:space="preserve">Haier </t>
  </si>
  <si>
    <t>Tiemme Raccorderie</t>
  </si>
  <si>
    <t xml:space="preserve">Galassia </t>
  </si>
  <si>
    <t xml:space="preserve">Rainbox </t>
  </si>
  <si>
    <t xml:space="preserve">Novellini </t>
  </si>
  <si>
    <t>Albatros</t>
  </si>
  <si>
    <t>Dab Pumps</t>
  </si>
  <si>
    <t xml:space="preserve">Global </t>
  </si>
  <si>
    <t>Arblu</t>
  </si>
  <si>
    <t>Geberit</t>
  </si>
  <si>
    <t>Mut Meccanica Tovo</t>
  </si>
  <si>
    <t>Galletti</t>
  </si>
  <si>
    <t>Euroacque</t>
  </si>
  <si>
    <t xml:space="preserve">Omp Tea </t>
  </si>
  <si>
    <t xml:space="preserve">GBD </t>
  </si>
  <si>
    <t xml:space="preserve">First Corporation </t>
  </si>
  <si>
    <t>General d'aspirazione</t>
  </si>
  <si>
    <t>Ferrari Attrezzature</t>
  </si>
  <si>
    <t>Neoperl</t>
  </si>
  <si>
    <t>Rizzo Aquae</t>
  </si>
  <si>
    <t xml:space="preserve">Ardeco </t>
  </si>
  <si>
    <t>Caleffi</t>
  </si>
  <si>
    <t xml:space="preserve">Thermomat Saniline </t>
  </si>
  <si>
    <t xml:space="preserve">L'isolante K-Flex </t>
  </si>
  <si>
    <t xml:space="preserve">Effebi </t>
  </si>
  <si>
    <t>Paini</t>
  </si>
  <si>
    <t>Eurocornici</t>
  </si>
  <si>
    <t>System Group (Rototec)</t>
  </si>
  <si>
    <t>Farg</t>
  </si>
  <si>
    <t>Bmeters</t>
  </si>
  <si>
    <t xml:space="preserve">Raccorderie Metalliche  </t>
  </si>
  <si>
    <t>Bwt/Cillichemie</t>
  </si>
  <si>
    <t>Sabiana</t>
  </si>
  <si>
    <t>Ferroli</t>
  </si>
  <si>
    <t>BT-Flex</t>
  </si>
  <si>
    <t>Fima Carlo Frattini</t>
  </si>
  <si>
    <t>Cuprumfoma</t>
  </si>
  <si>
    <t>Fimi</t>
  </si>
  <si>
    <t xml:space="preserve">Olimpia Splendid </t>
  </si>
  <si>
    <t xml:space="preserve">Ercos </t>
  </si>
  <si>
    <t>Planus</t>
  </si>
  <si>
    <t>Fluidmaster</t>
  </si>
  <si>
    <t>Rems</t>
  </si>
  <si>
    <t>Fondital</t>
  </si>
  <si>
    <t>Royo</t>
  </si>
  <si>
    <t xml:space="preserve">Ariston </t>
  </si>
  <si>
    <t>Silmet</t>
  </si>
  <si>
    <t>Camon</t>
  </si>
  <si>
    <t>System Group (Sab)</t>
  </si>
  <si>
    <t>Tecnosystemi</t>
  </si>
  <si>
    <t>Unidelta</t>
  </si>
  <si>
    <t xml:space="preserve">Carlo Nobili </t>
  </si>
  <si>
    <t>LG</t>
  </si>
  <si>
    <t>Carrier</t>
  </si>
  <si>
    <t>Megius</t>
  </si>
  <si>
    <t xml:space="preserve">Cordivari </t>
  </si>
  <si>
    <t>Negrari</t>
  </si>
  <si>
    <t xml:space="preserve">General Fittings </t>
  </si>
  <si>
    <t>Arredamenti Montegrappa</t>
  </si>
  <si>
    <t>Giacomini</t>
  </si>
  <si>
    <t>Ebara</t>
  </si>
  <si>
    <t>Giuseppe Tirinnanzi</t>
  </si>
  <si>
    <t>Panasonic</t>
  </si>
  <si>
    <t>Bosch</t>
  </si>
  <si>
    <t>Polieco</t>
  </si>
  <si>
    <t>Grantour</t>
  </si>
  <si>
    <t>Atusa</t>
  </si>
  <si>
    <t>Griffon - Bostik</t>
  </si>
  <si>
    <t>River</t>
  </si>
  <si>
    <t>Grohe</t>
  </si>
  <si>
    <t>RM Manfredi</t>
  </si>
  <si>
    <t>Gruppo Salteco</t>
  </si>
  <si>
    <t xml:space="preserve">Rubinetterie Bresciane </t>
  </si>
  <si>
    <t>Samsung</t>
  </si>
  <si>
    <t xml:space="preserve">Va-Albertoni </t>
  </si>
  <si>
    <t>System Group (Italiana Corrugati)</t>
  </si>
  <si>
    <t>Valsir</t>
  </si>
  <si>
    <t>System Group (Sa.Mi. Plastic)</t>
  </si>
  <si>
    <t>Vortice</t>
  </si>
  <si>
    <t>TECNOCONTROL</t>
  </si>
  <si>
    <t>Wilo</t>
  </si>
  <si>
    <t xml:space="preserve">Tenaris Dalmine </t>
  </si>
  <si>
    <t>Italkero</t>
  </si>
  <si>
    <t xml:space="preserve">Bernasconi </t>
  </si>
  <si>
    <t>Itap</t>
  </si>
  <si>
    <t>Enolgas</t>
  </si>
  <si>
    <t>Kinedo</t>
  </si>
  <si>
    <t>Varem</t>
  </si>
  <si>
    <t>Ideal Standard</t>
  </si>
  <si>
    <t xml:space="preserve">Wavin </t>
  </si>
  <si>
    <t>Beza</t>
  </si>
  <si>
    <t xml:space="preserve">Bossini </t>
  </si>
  <si>
    <t>Isoclima</t>
  </si>
  <si>
    <t xml:space="preserve">Ibp Banninger </t>
  </si>
  <si>
    <t xml:space="preserve">GEN 21 </t>
  </si>
  <si>
    <t xml:space="preserve">FEB 21 </t>
  </si>
  <si>
    <t xml:space="preserve">MAR 21 </t>
  </si>
  <si>
    <t xml:space="preserve">APR 21 </t>
  </si>
  <si>
    <t xml:space="preserve">MAG 21 </t>
  </si>
  <si>
    <t>ANDAMENTO MENSILE 2021</t>
  </si>
  <si>
    <t xml:space="preserve">GIU 21 </t>
  </si>
  <si>
    <t xml:space="preserve">LUG 21 </t>
  </si>
  <si>
    <t xml:space="preserve">AGO 21 </t>
  </si>
  <si>
    <t xml:space="preserve">SET 21 </t>
  </si>
  <si>
    <t xml:space="preserve">OTT 21 </t>
  </si>
  <si>
    <t xml:space="preserve">NOV 21 </t>
  </si>
  <si>
    <t xml:space="preserve">DIC 21 </t>
  </si>
  <si>
    <t>Arbi Arredobagno</t>
  </si>
  <si>
    <t>Xylem</t>
  </si>
  <si>
    <t>GIU 21</t>
  </si>
  <si>
    <t xml:space="preserve">Ferrari </t>
  </si>
  <si>
    <t>STAGIONALITA' ANNUALE DEGLI ACQUISTI</t>
  </si>
  <si>
    <t>FORNITORE</t>
  </si>
  <si>
    <t>BUDGET ANNUALE DEGLI ACQUISTI</t>
  </si>
  <si>
    <t>BUDGET 2022</t>
  </si>
  <si>
    <t>BUDGET MENSILE DEGLI ACQUISTI</t>
  </si>
  <si>
    <t>GEN 22</t>
  </si>
  <si>
    <t>FEB 22</t>
  </si>
  <si>
    <t>MAR 22</t>
  </si>
  <si>
    <t>APR 22</t>
  </si>
  <si>
    <t>MAG 22</t>
  </si>
  <si>
    <t>GIU 22</t>
  </si>
  <si>
    <t>LUG 22</t>
  </si>
  <si>
    <t>AGO 22</t>
  </si>
  <si>
    <t>SET 22</t>
  </si>
  <si>
    <t>OTT 22</t>
  </si>
  <si>
    <t>NOV 22</t>
  </si>
  <si>
    <t>DIC 22</t>
  </si>
  <si>
    <t>Ferrari</t>
  </si>
  <si>
    <t>IDROSANITARIA FORNITURE SRL</t>
  </si>
  <si>
    <t>ANDAMENTO PROGRESSIVO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</si>
</sst>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165" fontId="0" fillId="2" borderId="0" xfId="1" applyNumberFormat="1" applyFont="1" applyFill="1"/>
    <xf numFmtId="10" fontId="0" fillId="2" borderId="0" xfId="1" applyNumberFormat="1" applyFont="1" applyFill="1"/>
    <xf numFmtId="165" fontId="0" fillId="0" borderId="0" xfId="0" applyNumberFormat="1"/>
    <xf numFmtId="10" fontId="0" fillId="0" borderId="0" xfId="0" applyNumberFormat="1"/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3" fillId="2" borderId="1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10" fontId="0" fillId="0" borderId="0" xfId="1" applyNumberFormat="1" applyFont="1"/>
    <xf numFmtId="0" fontId="0" fillId="5" borderId="2" xfId="0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0" fontId="0" fillId="2" borderId="5" xfId="0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0" fillId="5" borderId="6" xfId="0" applyFont="1" applyFill="1" applyBorder="1"/>
    <xf numFmtId="165" fontId="0" fillId="5" borderId="7" xfId="0" applyNumberFormat="1" applyFont="1" applyFill="1" applyBorder="1"/>
    <xf numFmtId="0" fontId="0" fillId="0" borderId="6" xfId="0" applyFont="1" applyBorder="1"/>
    <xf numFmtId="165" fontId="0" fillId="0" borderId="7" xfId="0" applyNumberFormat="1" applyFont="1" applyBorder="1"/>
    <xf numFmtId="165" fontId="0" fillId="5" borderId="3" xfId="0" applyNumberFormat="1" applyFont="1" applyFill="1" applyBorder="1"/>
    <xf numFmtId="0" fontId="1" fillId="2" borderId="0" xfId="0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43">
    <dxf>
      <alignment vertical="center"/>
    </dxf>
    <dxf>
      <alignment vertical="center"/>
    </dxf>
    <dxf>
      <alignment vertic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</dxf>
    <dxf>
      <alignment horizontal="center" vertical="center" wrapText="1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numFmt numFmtId="14" formatCode="0.00%"/>
    </dxf>
    <dxf>
      <numFmt numFmtId="166" formatCode="_-&quot;€&quot;\ * #,##0.00_-;\-&quot;€&quot;\ * #,##0.00_-;_-&quot;€&quot;\ * &quot;-&quot;??_-;_-@_-"/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428739090540511"/>
          <c:y val="4.2822377865030119E-2"/>
          <c:w val="0.88571260909459493"/>
          <c:h val="0.81012796748809812"/>
        </c:manualLayout>
      </c:layout>
      <c:lineChart>
        <c:grouping val="stacked"/>
        <c:varyColors val="0"/>
        <c:ser>
          <c:idx val="0"/>
          <c:order val="0"/>
          <c:tx>
            <c:v>Fatturati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Fatturati!$AA$5:$AL$5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GIU 21 </c:v>
                </c:pt>
                <c:pt idx="6">
                  <c:v>LUG 21 </c:v>
                </c:pt>
                <c:pt idx="7">
                  <c:v>AGO 21 </c:v>
                </c:pt>
                <c:pt idx="8">
                  <c:v>SET 21 </c:v>
                </c:pt>
                <c:pt idx="9">
                  <c:v>OTT 21 </c:v>
                </c:pt>
                <c:pt idx="10">
                  <c:v>NOV 21 </c:v>
                </c:pt>
                <c:pt idx="11">
                  <c:v>DIC 21 </c:v>
                </c:pt>
              </c:strCache>
            </c:strRef>
          </c:cat>
          <c:val>
            <c:numRef>
              <c:f>Fatturati!$AA$6:$AL$6</c:f>
              <c:numCache>
                <c:formatCode>_-* #,##0.00\ [$€-410]_-;\-* #,##0.00\ [$€-410]_-;_-* "-"??\ [$€-410]_-;_-@_-</c:formatCode>
                <c:ptCount val="12"/>
                <c:pt idx="0">
                  <c:v>92428.290000000008</c:v>
                </c:pt>
                <c:pt idx="1">
                  <c:v>147309.36000000002</c:v>
                </c:pt>
                <c:pt idx="2">
                  <c:v>100688.44440000001</c:v>
                </c:pt>
                <c:pt idx="3">
                  <c:v>91939.504247999997</c:v>
                </c:pt>
                <c:pt idx="4">
                  <c:v>116014.8504</c:v>
                </c:pt>
                <c:pt idx="5">
                  <c:v>124485.24939199998</c:v>
                </c:pt>
                <c:pt idx="6">
                  <c:v>112591.10999999997</c:v>
                </c:pt>
                <c:pt idx="7">
                  <c:v>42322.875700000011</c:v>
                </c:pt>
                <c:pt idx="8">
                  <c:v>84899.708339999983</c:v>
                </c:pt>
                <c:pt idx="9">
                  <c:v>152885.735464</c:v>
                </c:pt>
                <c:pt idx="10">
                  <c:v>117995.7121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9-41EA-9F6D-AE17CA14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4591"/>
        <c:axId val="38302927"/>
      </c:lineChart>
      <c:catAx>
        <c:axId val="3830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2927"/>
        <c:crosses val="autoZero"/>
        <c:auto val="1"/>
        <c:lblAlgn val="ctr"/>
        <c:lblOffset val="100"/>
        <c:noMultiLvlLbl val="0"/>
      </c:catAx>
      <c:valAx>
        <c:axId val="38302927"/>
        <c:scaling>
          <c:orientation val="minMax"/>
        </c:scaling>
        <c:delete val="0"/>
        <c:axPos val="l"/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459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STAGIONALITA' ANNUALE DEGLI ACQUISTI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Stagionalità!$R$5:$AC$5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 GIU 21 </c:v>
                </c:pt>
                <c:pt idx="6">
                  <c:v> LUG 21  </c:v>
                </c:pt>
                <c:pt idx="7">
                  <c:v> AGO 21  </c:v>
                </c:pt>
                <c:pt idx="8">
                  <c:v> SET 21  </c:v>
                </c:pt>
                <c:pt idx="9">
                  <c:v> OTT 21  </c:v>
                </c:pt>
                <c:pt idx="10">
                  <c:v> NOV 21  </c:v>
                </c:pt>
                <c:pt idx="11">
                  <c:v> DIC 21  </c:v>
                </c:pt>
              </c:strCache>
            </c:strRef>
          </c:cat>
          <c:val>
            <c:numRef>
              <c:f>Stagionalità!$R$6:$AC$6</c:f>
              <c:numCache>
                <c:formatCode>0.00%</c:formatCode>
                <c:ptCount val="12"/>
                <c:pt idx="0">
                  <c:v>8.0806367951513594E-2</c:v>
                </c:pt>
                <c:pt idx="1">
                  <c:v>0.12878669882199462</c:v>
                </c:pt>
                <c:pt idx="2">
                  <c:v>8.8027891532472549E-2</c:v>
                </c:pt>
                <c:pt idx="3">
                  <c:v>8.0379042061079278E-2</c:v>
                </c:pt>
                <c:pt idx="4">
                  <c:v>0.10142715708861651</c:v>
                </c:pt>
                <c:pt idx="5">
                  <c:v>0.10883248913190846</c:v>
                </c:pt>
                <c:pt idx="6">
                  <c:v>9.8433917394007156E-2</c:v>
                </c:pt>
                <c:pt idx="7">
                  <c:v>3.7001202408703804E-2</c:v>
                </c:pt>
                <c:pt idx="8">
                  <c:v>7.4224429242369674E-2</c:v>
                </c:pt>
                <c:pt idx="9">
                  <c:v>0.13366190150701426</c:v>
                </c:pt>
                <c:pt idx="10">
                  <c:v>0.1031589454771203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4-4B70-A1D1-46F1377430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97386735"/>
        <c:axId val="1397384239"/>
      </c:barChart>
      <c:catAx>
        <c:axId val="139738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7384239"/>
        <c:crosses val="autoZero"/>
        <c:auto val="1"/>
        <c:lblAlgn val="ctr"/>
        <c:lblOffset val="100"/>
        <c:noMultiLvlLbl val="0"/>
      </c:catAx>
      <c:valAx>
        <c:axId val="13973842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9738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3</xdr:row>
      <xdr:rowOff>385761</xdr:rowOff>
    </xdr:from>
    <xdr:to>
      <xdr:col>38</xdr:col>
      <xdr:colOff>190500</xdr:colOff>
      <xdr:row>19</xdr:row>
      <xdr:rowOff>133349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A944C2-9A51-4FF8-9F4E-B21FE73A3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380999</xdr:colOff>
      <xdr:row>3</xdr:row>
      <xdr:rowOff>338136</xdr:rowOff>
    </xdr:from>
    <xdr:to>
      <xdr:col>29</xdr:col>
      <xdr:colOff>590549</xdr:colOff>
      <xdr:row>25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84E7C2-C1A3-41E4-8B95-1B10BF37D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46.3723650463" createdVersion="7" refreshedVersion="7" minRefreshableVersion="3" recordCount="2156" xr:uid="{C654E5BD-5FE9-4A57-8B59-FED4A9FB65D7}">
  <cacheSource type="worksheet">
    <worksheetSource ref="A1:AC2157" sheet="bdg mese" r:id="rId2"/>
  </cacheSource>
  <cacheFields count="38">
    <cacheField name="Fornitori" numFmtId="0">
      <sharedItems count="100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  <s v="Ferrari" u="1"/>
        <s v="TOTALI" u="1"/>
      </sharedItems>
    </cacheField>
    <cacheField name="Socio" numFmtId="0">
      <sharedItems containsBlank="1" count="23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  <m u="1"/>
      </sharedItems>
    </cacheField>
    <cacheField name="Fatt. Progr.2020" numFmtId="164">
      <sharedItems containsSemiMixedTypes="0" containsString="0" containsNumber="1" minValue="-1995.4399999999998" maxValue="764655"/>
    </cacheField>
    <cacheField name="Fatt. Progr.2021" numFmtId="164">
      <sharedItems containsSemiMixedTypes="0" containsString="0" containsNumber="1" minValue="-1995.4399999999998" maxValue="1662432.7499999998"/>
    </cacheField>
    <cacheField name="Fatt. 31/12/20" numFmtId="165">
      <sharedItems containsNonDate="0" containsString="0" containsBlank="1" count="1">
        <m/>
      </sharedItems>
    </cacheField>
    <cacheField name="GEN 20" numFmtId="164">
      <sharedItems containsString="0" containsBlank="1" containsNumber="1" minValue="-3323.23" maxValue="86065.88"/>
    </cacheField>
    <cacheField name="GEN 21" numFmtId="164">
      <sharedItems containsString="0" containsBlank="1" containsNumber="1" minValue="-1138" maxValue="126530.44"/>
    </cacheField>
    <cacheField name="FEB 20" numFmtId="164">
      <sharedItems containsString="0" containsBlank="1" containsNumber="1" minValue="-1438" maxValue="159411"/>
    </cacheField>
    <cacheField name="FEB 21" numFmtId="164">
      <sharedItems containsString="0" containsBlank="1" containsNumber="1" minValue="-2333.0200000000004" maxValue="174874.97"/>
    </cacheField>
    <cacheField name="MAR 20" numFmtId="164">
      <sharedItems containsString="0" containsBlank="1" containsNumber="1" minValue="-8179.1100000000151" maxValue="118586.565"/>
    </cacheField>
    <cacheField name="MAR 21" numFmtId="164">
      <sharedItems containsString="0" containsBlank="1" containsNumber="1" minValue="-5075.0500000000011" maxValue="147749"/>
    </cacheField>
    <cacheField name="APR 20" numFmtId="164">
      <sharedItems containsString="0" containsBlank="1" containsNumber="1" minValue="-8733" maxValue="46114.49000000002"/>
    </cacheField>
    <cacheField name="APR 21" numFmtId="164">
      <sharedItems containsString="0" containsBlank="1" containsNumber="1" minValue="-1178.54" maxValue="171964.43000000005"/>
    </cacheField>
    <cacheField name="MAG 20" numFmtId="164">
      <sharedItems containsString="0" containsBlank="1" containsNumber="1" minValue="-4290.9700000000012" maxValue="138985.37"/>
    </cacheField>
    <cacheField name="MAG 21" numFmtId="164">
      <sharedItems containsString="0" containsBlank="1" containsNumber="1" minValue="-660" maxValue="128772.14999999997"/>
    </cacheField>
    <cacheField name="GIU 20" numFmtId="164">
      <sharedItems containsString="0" containsBlank="1" containsNumber="1" minValue="-4900.4200000000128" maxValue="95155.049999999872"/>
    </cacheField>
    <cacheField name="GIU 21" numFmtId="164">
      <sharedItems containsString="0" containsBlank="1" containsNumber="1" minValue="-94426.26" maxValue="149355.19999999995"/>
    </cacheField>
    <cacheField name="LUG 20" numFmtId="164">
      <sharedItems containsString="0" containsBlank="1" containsNumber="1" minValue="-1527.579999999999" maxValue="206889.43999999983"/>
    </cacheField>
    <cacheField name="LUG 21" numFmtId="164">
      <sharedItems containsString="0" containsBlank="1" containsNumber="1" minValue="-2744" maxValue="135117.38000000012"/>
    </cacheField>
    <cacheField name="AGO 20" numFmtId="164">
      <sharedItems containsString="0" containsBlank="1" containsNumber="1" minValue="-94319.87999999983" maxValue="116055"/>
    </cacheField>
    <cacheField name="AGO 21" numFmtId="164">
      <sharedItems containsString="0" containsBlank="1" containsNumber="1" minValue="-2231" maxValue="74280.320000000182"/>
    </cacheField>
    <cacheField name="SET 20" numFmtId="164">
      <sharedItems containsString="0" containsBlank="1" containsNumber="1" minValue="-7948.4900000000007" maxValue="115901.74999999994"/>
    </cacheField>
    <cacheField name="SET 21" numFmtId="164">
      <sharedItems containsSemiMixedTypes="0" containsString="0" containsNumber="1" minValue="-1470.5919999999999" maxValue="172895.96999999962"/>
    </cacheField>
    <cacheField name="OTT 20" numFmtId="164">
      <sharedItems containsSemiMixedTypes="0" containsString="0" containsNumber="1" minValue="-1397.62" maxValue="166793"/>
    </cacheField>
    <cacheField name="OTT 21" numFmtId="164">
      <sharedItems containsString="0" containsBlank="1" containsNumber="1" minValue="-22686.340000000026" maxValue="338104.48000000021"/>
    </cacheField>
    <cacheField name="NOV 20" numFmtId="164">
      <sharedItems containsSemiMixedTypes="0" containsString="0" containsNumber="1" minValue="-2811.34" maxValue="224949.96999999997"/>
    </cacheField>
    <cacheField name="NOV 21" numFmtId="164">
      <sharedItems containsString="0" containsBlank="1" containsNumber="1" minValue="-4524.0899999999674" maxValue="247033.19999999995"/>
    </cacheField>
    <cacheField name="DIC 20" numFmtId="164">
      <sharedItems containsNonDate="0" containsString="0" containsBlank="1" count="1">
        <m/>
      </sharedItems>
    </cacheField>
    <cacheField name="DIC 21" numFmtId="164">
      <sharedItems containsNonDate="0" containsString="0" containsBlank="1" count="1">
        <m/>
      </sharedItems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  <cacheField name="Stima premi 2021 €" numFmtId="0" formula="'Fatt. Progr.2021'*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46.372368055556" createdVersion="7" refreshedVersion="7" minRefreshableVersion="3" recordCount="2156" xr:uid="{7709EFEF-F5BB-4F67-9849-762AA30EA1A1}">
  <cacheSource type="worksheet">
    <worksheetSource ref="A1:AD2157" sheet="bdg mese" r:id="rId2"/>
  </cacheSource>
  <cacheFields count="38">
    <cacheField name="Fornitori" numFmtId="0">
      <sharedItems count="98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</sharedItems>
    </cacheField>
    <cacheField name="Socio" numFmtId="0">
      <sharedItems count="22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</sharedItems>
    </cacheField>
    <cacheField name="Fatt. Progr.2020" numFmtId="164">
      <sharedItems containsSemiMixedTypes="0" containsString="0" containsNumber="1" minValue="-1995.4399999999998" maxValue="764655"/>
    </cacheField>
    <cacheField name="Fatt. Progr.2021" numFmtId="164">
      <sharedItems containsSemiMixedTypes="0" containsString="0" containsNumber="1" minValue="-1995.4399999999998" maxValue="1662432.7499999998"/>
    </cacheField>
    <cacheField name="Fatt. 31/12/20" numFmtId="165">
      <sharedItems containsNonDate="0" containsString="0" containsBlank="1" count="1">
        <m/>
      </sharedItems>
    </cacheField>
    <cacheField name="GEN 20" numFmtId="164">
      <sharedItems containsString="0" containsBlank="1" containsNumber="1" minValue="-3323.23" maxValue="86065.88"/>
    </cacheField>
    <cacheField name="GEN 21" numFmtId="164">
      <sharedItems containsString="0" containsBlank="1" containsNumber="1" minValue="-1138" maxValue="126530.44"/>
    </cacheField>
    <cacheField name="FEB 20" numFmtId="164">
      <sharedItems containsString="0" containsBlank="1" containsNumber="1" minValue="-1438" maxValue="159411"/>
    </cacheField>
    <cacheField name="FEB 21" numFmtId="164">
      <sharedItems containsString="0" containsBlank="1" containsNumber="1" minValue="-2333.0200000000004" maxValue="174874.97"/>
    </cacheField>
    <cacheField name="MAR 20" numFmtId="164">
      <sharedItems containsString="0" containsBlank="1" containsNumber="1" minValue="-8179.1100000000151" maxValue="118586.565"/>
    </cacheField>
    <cacheField name="MAR 21" numFmtId="164">
      <sharedItems containsString="0" containsBlank="1" containsNumber="1" minValue="-5075.0500000000011" maxValue="147749"/>
    </cacheField>
    <cacheField name="APR 20" numFmtId="164">
      <sharedItems containsString="0" containsBlank="1" containsNumber="1" minValue="-8733" maxValue="46114.49000000002"/>
    </cacheField>
    <cacheField name="APR 21" numFmtId="164">
      <sharedItems containsString="0" containsBlank="1" containsNumber="1" minValue="-1178.54" maxValue="171964.43000000005"/>
    </cacheField>
    <cacheField name="MAG 20" numFmtId="164">
      <sharedItems containsString="0" containsBlank="1" containsNumber="1" minValue="-4290.9700000000012" maxValue="138985.37"/>
    </cacheField>
    <cacheField name="MAG 21" numFmtId="164">
      <sharedItems containsString="0" containsBlank="1" containsNumber="1" minValue="-660" maxValue="128772.14999999997"/>
    </cacheField>
    <cacheField name="GIU 20" numFmtId="164">
      <sharedItems containsString="0" containsBlank="1" containsNumber="1" minValue="-4900.4200000000128" maxValue="95155.049999999872"/>
    </cacheField>
    <cacheField name="GIU 21" numFmtId="164">
      <sharedItems containsString="0" containsBlank="1" containsNumber="1" minValue="-94426.26" maxValue="149355.19999999995"/>
    </cacheField>
    <cacheField name="LUG 20" numFmtId="164">
      <sharedItems containsString="0" containsBlank="1" containsNumber="1" minValue="-1527.579999999999" maxValue="206889.43999999983"/>
    </cacheField>
    <cacheField name="LUG 21" numFmtId="164">
      <sharedItems containsString="0" containsBlank="1" containsNumber="1" minValue="-2744" maxValue="135117.38000000012"/>
    </cacheField>
    <cacheField name="AGO 20" numFmtId="164">
      <sharedItems containsString="0" containsBlank="1" containsNumber="1" minValue="-94319.87999999983" maxValue="116055"/>
    </cacheField>
    <cacheField name="AGO 21" numFmtId="164">
      <sharedItems containsString="0" containsBlank="1" containsNumber="1" minValue="-2231" maxValue="74280.320000000182"/>
    </cacheField>
    <cacheField name="SET 20" numFmtId="164">
      <sharedItems containsString="0" containsBlank="1" containsNumber="1" minValue="-7948.4900000000007" maxValue="115901.74999999994"/>
    </cacheField>
    <cacheField name="SET 21" numFmtId="164">
      <sharedItems containsSemiMixedTypes="0" containsString="0" containsNumber="1" minValue="-1470.5919999999999" maxValue="172895.96999999962"/>
    </cacheField>
    <cacheField name="OTT 20" numFmtId="164">
      <sharedItems containsSemiMixedTypes="0" containsString="0" containsNumber="1" minValue="-1397.62" maxValue="166793"/>
    </cacheField>
    <cacheField name="OTT 21" numFmtId="164">
      <sharedItems containsString="0" containsBlank="1" containsNumber="1" minValue="-22686.340000000026" maxValue="338104.48000000021"/>
    </cacheField>
    <cacheField name="NOV 20" numFmtId="164">
      <sharedItems containsSemiMixedTypes="0" containsString="0" containsNumber="1" minValue="-2811.34" maxValue="224949.96999999997"/>
    </cacheField>
    <cacheField name="NOV 21" numFmtId="164">
      <sharedItems containsString="0" containsBlank="1" containsNumber="1" minValue="-4524.0899999999674" maxValue="247033.19999999995"/>
    </cacheField>
    <cacheField name="DIC 20" numFmtId="164">
      <sharedItems containsNonDate="0" containsString="0" containsBlank="1" count="1">
        <m/>
      </sharedItems>
    </cacheField>
    <cacheField name="DIC 21" numFmtId="164">
      <sharedItems containsNonDate="0" containsString="0" containsBlank="1" count="1">
        <m/>
      </sharedItems>
    </cacheField>
    <cacheField name="FAMIGLIA PRODOTTO" numFmtId="0">
      <sharedItems/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</cacheFields>
  <extLst>
    <ext xmlns:x14="http://schemas.microsoft.com/office/spreadsheetml/2009/9/main" uri="{725AE2AE-9491-48be-B2B4-4EB974FC3084}">
      <x14:pivotCacheDefinition pivotCacheId="134001561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3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0"/>
    <n v="17325.913043478264"/>
    <n v="10415.086956521742"/>
    <x v="0"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n v="1650.0869565217417"/>
    <n v="4756"/>
    <x v="0"/>
    <x v="0"/>
  </r>
  <r>
    <x v="0"/>
    <x v="1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3"/>
    <n v="6218.7391304347821"/>
    <n v="16309.260869565216"/>
    <x v="0"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n v="592.26086956521704"/>
    <n v="2641"/>
    <x v="0"/>
    <x v="0"/>
  </r>
  <r>
    <x v="0"/>
    <x v="1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1"/>
    <x v="0"/>
    <n v="15351.913043478262"/>
    <n v="15564.446956521741"/>
    <x v="0"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n v="1462.0869565217399"/>
    <n v="2599.0299999999988"/>
    <x v="0"/>
    <x v="0"/>
  </r>
  <r>
    <x v="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"/>
    <n v="75355.304347826081"/>
    <n v="104435.5856521739"/>
    <x v="0"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n v="7176.6956521739048"/>
    <n v="6809.4499999999971"/>
    <x v="0"/>
    <x v="0"/>
  </r>
  <r>
    <x v="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6"/>
    <n v="86.739130434782595"/>
    <n v="4171.6208695652167"/>
    <x v="0"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n v="8.2608695652173765"/>
    <n v="1567.9900000000007"/>
    <x v="0"/>
    <x v="0"/>
  </r>
  <r>
    <x v="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"/>
    <x v="0"/>
    <x v="0"/>
  </r>
  <r>
    <x v="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1"/>
    <n v="0"/>
    <n v="1442.59"/>
    <x v="0"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n v="0"/>
    <n v="0"/>
    <x v="0"/>
    <x v="0"/>
  </r>
  <r>
    <x v="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3"/>
    <n v="209435.73913043475"/>
    <n v="302040.95086956519"/>
    <x v="0"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n v="19946.260869565187"/>
    <n v="27117.229999999981"/>
    <x v="0"/>
    <x v="0"/>
  </r>
  <r>
    <x v="1"/>
    <x v="14"/>
    <n v="8471.217391304348"/>
    <n v="5683.5326086956529"/>
    <x v="0"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n v="806.78260869565293"/>
    <n v="931.01000000000022"/>
    <x v="0"/>
    <x v="0"/>
  </r>
  <r>
    <x v="1"/>
    <x v="15"/>
    <n v="12.782608695652176"/>
    <n v="1.2173913043478279"/>
    <x v="0"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n v="1.2173913043478279"/>
    <n v="0"/>
    <x v="0"/>
    <x v="0"/>
  </r>
  <r>
    <x v="1"/>
    <x v="16"/>
    <n v="85982.217391304352"/>
    <n v="115519.54260869566"/>
    <x v="0"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n v="8188.7826086956629"/>
    <n v="13786.89"/>
    <x v="0"/>
    <x v="0"/>
  </r>
  <r>
    <x v="1"/>
    <x v="17"/>
    <n v="15470.608695652172"/>
    <n v="17173.951304347822"/>
    <x v="0"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n v="1473.3913043478242"/>
    <n v="560.04000000000087"/>
    <x v="0"/>
    <x v="0"/>
  </r>
  <r>
    <x v="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"/>
    <x v="0"/>
    <n v="6028.59"/>
    <n v="2350.4199999999996"/>
    <x v="0"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n v="837.89999999999964"/>
    <n v="0"/>
    <x v="0"/>
    <x v="0"/>
  </r>
  <r>
    <x v="2"/>
    <x v="1"/>
    <n v="8496.44"/>
    <n v="9324.09"/>
    <x v="0"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n v="0"/>
    <n v="0"/>
    <x v="0"/>
    <x v="0"/>
  </r>
  <r>
    <x v="2"/>
    <x v="2"/>
    <n v="35304.5"/>
    <n v="51599.889000000003"/>
    <x v="0"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n v="501.14900000000489"/>
    <n v="5595.7400000000052"/>
    <x v="0"/>
    <x v="0"/>
  </r>
  <r>
    <x v="2"/>
    <x v="3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5"/>
    <n v="1967.3700000000001"/>
    <n v="6466.66"/>
    <x v="0"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n v="0"/>
    <n v="0"/>
    <x v="0"/>
    <x v="0"/>
  </r>
  <r>
    <x v="2"/>
    <x v="6"/>
    <n v="16533.080000000002"/>
    <n v="35255.96"/>
    <x v="0"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n v="4540.3200000000015"/>
    <n v="11615.11"/>
    <x v="0"/>
    <x v="0"/>
  </r>
  <r>
    <x v="2"/>
    <x v="7"/>
    <n v="13614.33"/>
    <n v="13890.4"/>
    <x v="0"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n v="3907.2199999999993"/>
    <n v="8124.3299999999981"/>
    <x v="0"/>
    <x v="0"/>
  </r>
  <r>
    <x v="2"/>
    <x v="8"/>
    <n v="1927.93"/>
    <n v="3082.9"/>
    <x v="0"/>
    <m/>
    <m/>
    <n v="1142.44"/>
    <n v="0"/>
    <m/>
    <m/>
    <m/>
    <m/>
    <m/>
    <m/>
    <m/>
    <m/>
    <m/>
    <m/>
    <m/>
    <m/>
    <n v="785.49"/>
    <n v="1696.39"/>
    <n v="0"/>
    <n v="1386.51"/>
    <n v="0"/>
    <n v="0"/>
    <x v="0"/>
    <x v="0"/>
  </r>
  <r>
    <x v="2"/>
    <x v="9"/>
    <n v="430.85"/>
    <n v="3153.9900000000002"/>
    <x v="0"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n v="0"/>
    <n v="0"/>
    <x v="0"/>
    <x v="0"/>
  </r>
  <r>
    <x v="2"/>
    <x v="10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1"/>
    <n v="0"/>
    <n v="4648"/>
    <x v="0"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n v="0"/>
    <n v="0.26000000000021828"/>
    <x v="0"/>
    <x v="0"/>
  </r>
  <r>
    <x v="2"/>
    <x v="12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3"/>
    <n v="101784.32000000001"/>
    <n v="160695.04000000001"/>
    <x v="0"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n v="13151.820000000007"/>
    <n v="16323.820000000007"/>
    <x v="0"/>
    <x v="0"/>
  </r>
  <r>
    <x v="2"/>
    <x v="1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5"/>
    <n v="5312.84"/>
    <n v="11362.32"/>
    <x v="0"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n v="683.69000000000051"/>
    <n v="2659.4000000000015"/>
    <x v="0"/>
    <x v="0"/>
  </r>
  <r>
    <x v="2"/>
    <x v="16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7"/>
    <n v="750.15"/>
    <n v="0"/>
    <x v="0"/>
    <m/>
    <m/>
    <m/>
    <n v="0"/>
    <m/>
    <m/>
    <m/>
    <m/>
    <m/>
    <m/>
    <n v="750.15"/>
    <m/>
    <m/>
    <m/>
    <m/>
    <m/>
    <m/>
    <n v="0"/>
    <n v="0"/>
    <n v="0"/>
    <n v="0"/>
    <n v="0"/>
    <x v="0"/>
    <x v="0"/>
  </r>
  <r>
    <x v="2"/>
    <x v="18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9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20"/>
    <n v="14067.47"/>
    <n v="12881.67"/>
    <x v="0"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n v="4664.3999999999996"/>
    <n v="0"/>
    <x v="0"/>
    <x v="0"/>
  </r>
  <r>
    <x v="2"/>
    <x v="21"/>
    <n v="0"/>
    <n v="0"/>
    <x v="0"/>
    <m/>
    <m/>
    <m/>
    <n v="0"/>
    <n v="0"/>
    <m/>
    <m/>
    <m/>
    <m/>
    <m/>
    <m/>
    <m/>
    <m/>
    <m/>
    <m/>
    <m/>
    <m/>
    <n v="0"/>
    <n v="0"/>
    <n v="0"/>
    <n v="0"/>
    <n v="0"/>
    <x v="0"/>
    <x v="0"/>
  </r>
  <r>
    <x v="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"/>
    <n v="28664.25"/>
    <n v="62771.030000000006"/>
    <x v="0"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n v="5339.4800000000032"/>
    <n v="689.65999999999622"/>
    <x v="0"/>
    <x v="0"/>
  </r>
  <r>
    <x v="3"/>
    <x v="2"/>
    <n v="62714.740000000005"/>
    <n v="80966.720000000001"/>
    <x v="0"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n v="11721.25"/>
    <n v="1529.8099999999977"/>
    <x v="0"/>
    <x v="0"/>
  </r>
  <r>
    <x v="3"/>
    <x v="3"/>
    <n v="31930.85"/>
    <n v="66781.06"/>
    <x v="0"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n v="4698.9500000000007"/>
    <n v="14042.410000000003"/>
    <x v="0"/>
    <x v="0"/>
  </r>
  <r>
    <x v="3"/>
    <x v="4"/>
    <n v="3506.67"/>
    <n v="21821.679999999997"/>
    <x v="0"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n v="-2811.34"/>
    <n v="2345.8400000000038"/>
    <x v="0"/>
    <x v="0"/>
  </r>
  <r>
    <x v="3"/>
    <x v="5"/>
    <n v="4260.01"/>
    <n v="3345.2200000000003"/>
    <x v="0"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n v="267.30000000000018"/>
    <n v="390.88000000000011"/>
    <x v="0"/>
    <x v="0"/>
  </r>
  <r>
    <x v="3"/>
    <x v="6"/>
    <n v="3525.57"/>
    <n v="5227.6600000000008"/>
    <x v="0"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n v="795.21"/>
    <n v="1149.5200000000004"/>
    <x v="0"/>
    <x v="0"/>
  </r>
  <r>
    <x v="3"/>
    <x v="7"/>
    <n v="191.54"/>
    <n v="4653.26"/>
    <x v="0"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n v="0"/>
    <n v="1639.96"/>
    <x v="0"/>
    <x v="0"/>
  </r>
  <r>
    <x v="3"/>
    <x v="8"/>
    <n v="41620.85"/>
    <n v="47361.19000000001"/>
    <x v="0"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n v="7994.0900000000038"/>
    <n v="1125.8599999999933"/>
    <x v="0"/>
    <x v="0"/>
  </r>
  <r>
    <x v="3"/>
    <x v="9"/>
    <n v="99053.810000000012"/>
    <n v="126368.66"/>
    <x v="0"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n v="21939.87000000001"/>
    <n v="0"/>
    <x v="0"/>
    <x v="0"/>
  </r>
  <r>
    <x v="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1"/>
    <n v="17946.190000000002"/>
    <n v="15280.230000000001"/>
    <x v="0"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n v="352.15000000000146"/>
    <n v="2061.340000000002"/>
    <x v="0"/>
    <x v="0"/>
  </r>
  <r>
    <x v="3"/>
    <x v="12"/>
    <n v="32572.91"/>
    <n v="72568.14"/>
    <x v="0"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n v="4503.75"/>
    <n v="9323.7700000000041"/>
    <x v="0"/>
    <x v="0"/>
  </r>
  <r>
    <x v="3"/>
    <x v="13"/>
    <n v="146442.59000000003"/>
    <n v="221610.46000000002"/>
    <x v="0"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n v="17917.060000000027"/>
    <n v="864.92999999999302"/>
    <x v="0"/>
    <x v="0"/>
  </r>
  <r>
    <x v="3"/>
    <x v="14"/>
    <n v="133524.09"/>
    <n v="150141.09"/>
    <x v="0"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n v="16895.380000000005"/>
    <n v="1360.9199999999837"/>
    <x v="0"/>
    <x v="0"/>
  </r>
  <r>
    <x v="3"/>
    <x v="15"/>
    <n v="3663.13"/>
    <n v="4519.42"/>
    <x v="0"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n v="0"/>
    <n v="0"/>
    <x v="0"/>
    <x v="0"/>
  </r>
  <r>
    <x v="3"/>
    <x v="16"/>
    <n v="544394.02"/>
    <n v="631615.56000000006"/>
    <x v="0"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n v="36817.660000000033"/>
    <n v="19455.849999999977"/>
    <x v="0"/>
    <x v="0"/>
  </r>
  <r>
    <x v="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9"/>
    <n v="218577.9"/>
    <n v="411875.26"/>
    <x v="0"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n v="50858.369999999995"/>
    <n v="35704.619999999995"/>
    <x v="0"/>
    <x v="0"/>
  </r>
  <r>
    <x v="3"/>
    <x v="20"/>
    <n v="308271.57"/>
    <n v="650055.41"/>
    <x v="0"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n v="69093.880000000034"/>
    <n v="83978.489999999991"/>
    <x v="0"/>
    <x v="0"/>
  </r>
  <r>
    <x v="3"/>
    <x v="21"/>
    <n v="148002.81"/>
    <n v="287430.01"/>
    <x v="0"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n v="36534.699999999997"/>
    <n v="3267.1300000000047"/>
    <x v="0"/>
    <x v="0"/>
  </r>
  <r>
    <x v="4"/>
    <x v="0"/>
    <n v="766.91"/>
    <n v="236.54"/>
    <x v="0"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n v="0"/>
    <n v="0"/>
    <x v="0"/>
    <x v="0"/>
  </r>
  <r>
    <x v="4"/>
    <x v="1"/>
    <n v="307.02"/>
    <n v="147.26"/>
    <x v="0"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n v="0"/>
    <n v="0"/>
    <x v="0"/>
    <x v="0"/>
  </r>
  <r>
    <x v="4"/>
    <x v="2"/>
    <n v="1329.08"/>
    <n v="1117.8399999999999"/>
    <x v="0"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n v="0"/>
    <n v="0"/>
    <x v="0"/>
    <x v="0"/>
  </r>
  <r>
    <x v="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4"/>
    <n v="0"/>
    <n v="189.19"/>
    <x v="0"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n v="0"/>
    <n v="0"/>
    <x v="0"/>
    <x v="0"/>
  </r>
  <r>
    <x v="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0"/>
    <n v="4150.6000000000004"/>
    <n v="5064.67"/>
    <x v="0"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n v="0"/>
    <n v="0"/>
    <x v="0"/>
    <x v="0"/>
  </r>
  <r>
    <x v="4"/>
    <x v="11"/>
    <n v="1618.96"/>
    <n v="2608.9"/>
    <x v="0"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n v="0"/>
    <n v="0"/>
    <x v="0"/>
    <x v="0"/>
  </r>
  <r>
    <x v="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3"/>
    <n v="3697.21"/>
    <n v="2548.56"/>
    <x v="0"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n v="0"/>
    <n v="0"/>
    <x v="0"/>
    <x v="0"/>
  </r>
  <r>
    <x v="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20"/>
    <n v="410.53"/>
    <n v="0"/>
    <x v="0"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n v="0"/>
    <n v="0"/>
    <x v="0"/>
    <x v="0"/>
  </r>
  <r>
    <x v="4"/>
    <x v="21"/>
    <n v="0"/>
    <n v="1399.29"/>
    <x v="0"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2"/>
    <n v="65855.399999999994"/>
    <n v="82102.040000000008"/>
    <x v="0"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n v="0"/>
    <n v="0"/>
    <x v="0"/>
    <x v="0"/>
  </r>
  <r>
    <x v="5"/>
    <x v="3"/>
    <n v="3882.18"/>
    <n v="3353.97"/>
    <x v="0"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n v="0"/>
    <n v="0"/>
    <x v="0"/>
    <x v="0"/>
  </r>
  <r>
    <x v="5"/>
    <x v="4"/>
    <n v="83132.58"/>
    <n v="97859.170000000013"/>
    <x v="0"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n v="0"/>
    <n v="0"/>
    <x v="0"/>
    <x v="0"/>
  </r>
  <r>
    <x v="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7"/>
    <n v="2510.85"/>
    <n v="3306.93"/>
    <x v="0"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n v="0"/>
    <n v="0"/>
    <x v="0"/>
    <x v="0"/>
  </r>
  <r>
    <x v="5"/>
    <x v="8"/>
    <n v="18358.270000000004"/>
    <n v="7553.69"/>
    <x v="0"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n v="0"/>
    <n v="0"/>
    <x v="0"/>
    <x v="0"/>
  </r>
  <r>
    <x v="5"/>
    <x v="9"/>
    <n v="1481.33"/>
    <n v="700.73"/>
    <x v="0"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n v="0"/>
    <n v="0"/>
    <x v="0"/>
    <x v="0"/>
  </r>
  <r>
    <x v="5"/>
    <x v="10"/>
    <n v="9477.659999999998"/>
    <n v="19372.109999999997"/>
    <x v="0"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n v="0"/>
    <n v="0"/>
    <x v="0"/>
    <x v="0"/>
  </r>
  <r>
    <x v="5"/>
    <x v="11"/>
    <n v="7679.62"/>
    <n v="6648.579999999999"/>
    <x v="0"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n v="0"/>
    <n v="0"/>
    <x v="0"/>
    <x v="0"/>
  </r>
  <r>
    <x v="5"/>
    <x v="12"/>
    <n v="3937.4399999999991"/>
    <n v="4117.92"/>
    <x v="0"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n v="0"/>
    <n v="0"/>
    <x v="0"/>
    <x v="0"/>
  </r>
  <r>
    <x v="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4"/>
    <n v="60676.240000000034"/>
    <n v="50980.779999999977"/>
    <x v="0"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n v="0"/>
    <n v="0"/>
    <x v="0"/>
    <x v="0"/>
  </r>
  <r>
    <x v="5"/>
    <x v="15"/>
    <n v="2521.14"/>
    <n v="10760.06"/>
    <x v="0"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n v="0"/>
    <n v="0"/>
    <x v="0"/>
    <x v="0"/>
  </r>
  <r>
    <x v="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9"/>
    <n v="19034.269999999997"/>
    <n v="36118.020000000011"/>
    <x v="0"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n v="0"/>
    <n v="0"/>
    <x v="0"/>
    <x v="0"/>
  </r>
  <r>
    <x v="5"/>
    <x v="20"/>
    <n v="3494.21"/>
    <n v="0"/>
    <x v="0"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n v="0"/>
    <n v="0"/>
    <x v="0"/>
    <x v="0"/>
  </r>
  <r>
    <x v="5"/>
    <x v="21"/>
    <n v="0"/>
    <n v="1844.8400000000004"/>
    <x v="0"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n v="0"/>
    <n v="0"/>
    <x v="0"/>
    <x v="0"/>
  </r>
  <r>
    <x v="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2"/>
    <n v="28699.64"/>
    <n v="33845.949999999997"/>
    <x v="0"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n v="3967.0400000000009"/>
    <n v="3600.4200000000019"/>
    <x v="0"/>
    <x v="0"/>
  </r>
  <r>
    <x v="6"/>
    <x v="3"/>
    <n v="5542.66"/>
    <n v="7248.32"/>
    <x v="0"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n v="0"/>
    <n v="0"/>
    <x v="0"/>
    <x v="0"/>
  </r>
  <r>
    <x v="6"/>
    <x v="4"/>
    <n v="9186.39"/>
    <n v="21843.119999999999"/>
    <x v="0"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n v="1480.2599999999993"/>
    <n v="145.63999999999942"/>
    <x v="0"/>
    <x v="0"/>
  </r>
  <r>
    <x v="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7"/>
    <n v="0"/>
    <n v="1939"/>
    <x v="0"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n v="0"/>
    <n v="0"/>
    <x v="0"/>
    <x v="0"/>
  </r>
  <r>
    <x v="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0"/>
    <n v="2569.23"/>
    <n v="10760.44"/>
    <x v="0"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n v="0"/>
    <n v="0"/>
    <x v="0"/>
    <x v="0"/>
  </r>
  <r>
    <x v="6"/>
    <x v="11"/>
    <n v="9098.4699999999993"/>
    <n v="14710.28"/>
    <x v="0"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n v="418"/>
    <n v="165.93999999999869"/>
    <x v="0"/>
    <x v="0"/>
  </r>
  <r>
    <x v="6"/>
    <x v="12"/>
    <n v="4852.57"/>
    <n v="3648.48"/>
    <x v="0"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n v="0"/>
    <n v="1418.1600000000003"/>
    <x v="0"/>
    <x v="0"/>
  </r>
  <r>
    <x v="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4"/>
    <n v="29189.02"/>
    <n v="22538.890000000003"/>
    <x v="0"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n v="900.15000000000146"/>
    <n v="1257.4299999999967"/>
    <x v="0"/>
    <x v="0"/>
  </r>
  <r>
    <x v="6"/>
    <x v="15"/>
    <n v="10670.46"/>
    <n v="9236.7599999999984"/>
    <x v="0"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n v="2549.5999999999995"/>
    <n v="352.80000000000018"/>
    <x v="0"/>
    <x v="0"/>
  </r>
  <r>
    <x v="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8"/>
    <n v="9181.08"/>
    <n v="6201.5"/>
    <x v="0"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n v="1508.54"/>
    <n v="0"/>
    <x v="0"/>
    <x v="0"/>
  </r>
  <r>
    <x v="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20"/>
    <n v="2218.86"/>
    <n v="159.63"/>
    <x v="0"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n v="0"/>
    <n v="0"/>
    <x v="0"/>
    <x v="0"/>
  </r>
  <r>
    <x v="6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3"/>
    <n v="5411.71"/>
    <n v="2680.69"/>
    <x v="0"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n v="0"/>
    <n v="1784.65"/>
    <x v="0"/>
    <x v="0"/>
  </r>
  <r>
    <x v="8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5"/>
    <n v="0"/>
    <n v="3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n v="0"/>
    <n v="0"/>
    <x v="0"/>
    <x v="0"/>
  </r>
  <r>
    <x v="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8"/>
    <n v="1856.76"/>
    <n v="2072.58"/>
    <x v="0"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n v="0"/>
    <n v="0"/>
    <x v="0"/>
    <x v="0"/>
  </r>
  <r>
    <x v="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0"/>
    <n v="2328.9699999999998"/>
    <n v="1709.2699999999998"/>
    <x v="0"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n v="294.5799999999997"/>
    <n v="337.20000000000005"/>
    <x v="0"/>
    <x v="0"/>
  </r>
  <r>
    <x v="8"/>
    <x v="11"/>
    <n v="479.08"/>
    <n v="1822.61"/>
    <x v="0"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n v="0"/>
    <n v="-94.179999999999836"/>
    <x v="0"/>
    <x v="0"/>
  </r>
  <r>
    <x v="8"/>
    <x v="12"/>
    <n v="0"/>
    <n v="2056.1999999999998"/>
    <x v="0"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n v="0"/>
    <n v="0"/>
    <x v="0"/>
    <x v="0"/>
  </r>
  <r>
    <x v="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4"/>
    <n v="4833.67"/>
    <n v="4716.3100000000004"/>
    <x v="0"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n v="0"/>
    <n v="271.39999999999964"/>
    <x v="0"/>
    <x v="0"/>
  </r>
  <r>
    <x v="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6"/>
    <n v="6272"/>
    <n v="0"/>
    <x v="0"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n v="0"/>
    <n v="0"/>
    <x v="0"/>
    <x v="0"/>
  </r>
  <r>
    <x v="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1"/>
    <n v="4461.59"/>
    <n v="10361.85"/>
    <x v="0"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n v="1138.0900000000001"/>
    <n v="1196.0900000000001"/>
    <x v="0"/>
    <x v="0"/>
  </r>
  <r>
    <x v="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2"/>
    <n v="380270.35"/>
    <n v="937049.89000000013"/>
    <x v="0"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n v="40248.47000000003"/>
    <n v="89229.59999999986"/>
    <x v="0"/>
    <x v="0"/>
  </r>
  <r>
    <x v="9"/>
    <x v="3"/>
    <n v="18020.16"/>
    <n v="56502.17"/>
    <x v="0"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n v="10483.810000000001"/>
    <n v="1703.5299999999988"/>
    <x v="0"/>
    <x v="0"/>
  </r>
  <r>
    <x v="9"/>
    <x v="4"/>
    <n v="110408.44"/>
    <n v="227024.96000000002"/>
    <x v="0"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n v="32420.099999999991"/>
    <n v="23487.5"/>
    <x v="0"/>
    <x v="0"/>
  </r>
  <r>
    <x v="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0"/>
    <n v="0"/>
    <n v="4927.51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n v="0"/>
    <n v="0"/>
    <x v="0"/>
    <x v="0"/>
  </r>
  <r>
    <x v="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4"/>
    <n v="71473.97"/>
    <n v="74831.169999999984"/>
    <x v="0"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n v="25720.85"/>
    <n v="1948.25"/>
    <x v="0"/>
    <x v="0"/>
  </r>
  <r>
    <x v="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6"/>
    <n v="127673.81"/>
    <n v="429905.35999999993"/>
    <x v="0"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n v="97097.19"/>
    <n v="0"/>
    <x v="0"/>
    <x v="0"/>
  </r>
  <r>
    <x v="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8"/>
    <n v="53945.299999999996"/>
    <n v="79042.41"/>
    <x v="0"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n v="12680"/>
    <n v="8775.4100000000035"/>
    <x v="0"/>
    <x v="0"/>
  </r>
  <r>
    <x v="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20"/>
    <n v="519938.42"/>
    <n v="1662432.7499999998"/>
    <x v="0"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n v="224949.96999999997"/>
    <n v="160283.58000000007"/>
    <x v="0"/>
    <x v="0"/>
  </r>
  <r>
    <x v="9"/>
    <x v="21"/>
    <n v="133836.97"/>
    <n v="231882.56"/>
    <x v="0"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n v="51592.17"/>
    <n v="12524.029999999999"/>
    <x v="0"/>
    <x v="0"/>
  </r>
  <r>
    <x v="1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4"/>
    <n v="4636.41"/>
    <n v="4683.7699999999995"/>
    <x v="0"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n v="660.81999999999971"/>
    <n v="827.05000000000018"/>
    <x v="0"/>
    <x v="0"/>
  </r>
  <r>
    <x v="1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6"/>
    <n v="1701.17"/>
    <n v="7242.84"/>
    <x v="0"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n v="0"/>
    <n v="0"/>
    <x v="0"/>
    <x v="0"/>
  </r>
  <r>
    <x v="10"/>
    <x v="7"/>
    <n v="2424.9699999999998"/>
    <n v="2849.52"/>
    <x v="0"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n v="312.98"/>
    <n v="0"/>
    <x v="0"/>
    <x v="0"/>
  </r>
  <r>
    <x v="10"/>
    <x v="8"/>
    <n v="5557.78"/>
    <n v="6883.73"/>
    <x v="0"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n v="0"/>
    <n v="0"/>
    <x v="0"/>
    <x v="0"/>
  </r>
  <r>
    <x v="10"/>
    <x v="9"/>
    <n v="578.47"/>
    <n v="127.8"/>
    <x v="0"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n v="0"/>
    <n v="0"/>
    <x v="0"/>
    <x v="0"/>
  </r>
  <r>
    <x v="10"/>
    <x v="10"/>
    <n v="1684.27"/>
    <n v="5696.75"/>
    <x v="0"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n v="533.11999999999989"/>
    <n v="1216.0199999999995"/>
    <x v="0"/>
    <x v="0"/>
  </r>
  <r>
    <x v="10"/>
    <x v="11"/>
    <n v="1035.6199999999999"/>
    <n v="1962.48"/>
    <x v="0"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n v="0"/>
    <n v="0"/>
    <x v="0"/>
    <x v="0"/>
  </r>
  <r>
    <x v="10"/>
    <x v="12"/>
    <n v="320.95"/>
    <n v="3322.1400000000003"/>
    <x v="0"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n v="0"/>
    <n v="226.92000000000007"/>
    <x v="0"/>
    <x v="0"/>
  </r>
  <r>
    <x v="10"/>
    <x v="13"/>
    <n v="72098.94"/>
    <n v="88597.19"/>
    <x v="0"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n v="11360.11"/>
    <n v="14823.169999999998"/>
    <x v="0"/>
    <x v="0"/>
  </r>
  <r>
    <x v="10"/>
    <x v="14"/>
    <n v="11888.41"/>
    <n v="8028.67"/>
    <x v="0"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n v="0"/>
    <n v="41.430000000000291"/>
    <x v="0"/>
    <x v="0"/>
  </r>
  <r>
    <x v="10"/>
    <x v="15"/>
    <n v="9103.24"/>
    <n v="8538.01"/>
    <x v="0"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n v="0"/>
    <n v="1284.83"/>
    <x v="0"/>
    <x v="0"/>
  </r>
  <r>
    <x v="10"/>
    <x v="16"/>
    <n v="167"/>
    <n v="667.45"/>
    <x v="0"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n v="0"/>
    <n v="0"/>
    <x v="0"/>
    <x v="0"/>
  </r>
  <r>
    <x v="10"/>
    <x v="17"/>
    <n v="5106.75"/>
    <n v="7809.85"/>
    <x v="0"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n v="49.539999999999964"/>
    <n v="0"/>
    <x v="0"/>
    <x v="0"/>
  </r>
  <r>
    <x v="10"/>
    <x v="18"/>
    <n v="1481.79"/>
    <n v="0"/>
    <x v="0"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n v="0"/>
    <n v="0"/>
    <x v="0"/>
    <x v="0"/>
  </r>
  <r>
    <x v="10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20"/>
    <n v="298.85000000000002"/>
    <n v="404.55"/>
    <x v="0"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n v="233.45000000000002"/>
    <n v="0"/>
    <x v="0"/>
    <x v="0"/>
  </r>
  <r>
    <x v="10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0"/>
    <n v="0"/>
    <n v="9578.7900000000009"/>
    <x v="0"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n v="0"/>
    <n v="0"/>
    <x v="0"/>
    <x v="0"/>
  </r>
  <r>
    <x v="11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"/>
    <n v="0"/>
    <n v="934.08"/>
    <x v="0"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"/>
    <n v="75260.070000000007"/>
    <n v="96042.170000000013"/>
    <x v="0"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n v="10826.580000000009"/>
    <n v="8155.2900000000081"/>
    <x v="0"/>
    <x v="0"/>
  </r>
  <r>
    <x v="1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4"/>
    <n v="6113.2099999999991"/>
    <n v="1282.6400000000001"/>
    <x v="0"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n v="0"/>
    <n v="0"/>
    <x v="0"/>
    <x v="0"/>
  </r>
  <r>
    <x v="1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7"/>
    <n v="3915.27"/>
    <n v="2110.7800000000002"/>
    <x v="0"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n v="465.61000000000013"/>
    <n v="0"/>
    <x v="0"/>
    <x v="0"/>
  </r>
  <r>
    <x v="12"/>
    <x v="8"/>
    <n v="11760.55"/>
    <n v="2551.58"/>
    <x v="0"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n v="2551.58"/>
    <n v="0"/>
    <x v="0"/>
    <x v="0"/>
  </r>
  <r>
    <x v="1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0"/>
    <n v="3946.27"/>
    <n v="8477.36"/>
    <x v="0"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n v="1429.9"/>
    <n v="2088.04"/>
    <x v="0"/>
    <x v="0"/>
  </r>
  <r>
    <x v="12"/>
    <x v="11"/>
    <n v="1896.06"/>
    <n v="0"/>
    <x v="0"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n v="0"/>
    <n v="0"/>
    <x v="0"/>
    <x v="0"/>
  </r>
  <r>
    <x v="12"/>
    <x v="12"/>
    <n v="5305.87"/>
    <n v="5004.71"/>
    <x v="0"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n v="1261.79"/>
    <n v="650.30999999999949"/>
    <x v="0"/>
    <x v="0"/>
  </r>
  <r>
    <x v="12"/>
    <x v="13"/>
    <n v="598.4"/>
    <n v="0"/>
    <x v="0"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n v="0"/>
    <n v="0"/>
    <x v="0"/>
    <x v="0"/>
  </r>
  <r>
    <x v="12"/>
    <x v="14"/>
    <n v="24471.58"/>
    <n v="26221.500000000004"/>
    <x v="0"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n v="1655.1700000000019"/>
    <n v="2907.989999999998"/>
    <x v="0"/>
    <x v="0"/>
  </r>
  <r>
    <x v="1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6"/>
    <n v="7960.9319999999998"/>
    <n v="7082.8719999999994"/>
    <x v="0"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n v="1516.9719999999998"/>
    <n v="888.3100000000004"/>
    <x v="0"/>
    <x v="0"/>
  </r>
  <r>
    <x v="12"/>
    <x v="17"/>
    <n v="50166.720000000001"/>
    <n v="34868.350000000006"/>
    <x v="0"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n v="1859.9100000000035"/>
    <n v="11711.879999999997"/>
    <x v="0"/>
    <x v="0"/>
  </r>
  <r>
    <x v="1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0"/>
    <n v="1604.12"/>
    <n v="266.57"/>
    <x v="0"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n v="0"/>
    <n v="479.50000000000006"/>
    <x v="0"/>
    <x v="0"/>
  </r>
  <r>
    <x v="1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2"/>
    <n v="191210.05"/>
    <n v="297176.46999999997"/>
    <x v="0"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n v="32659.419999999984"/>
    <n v="29992.130000000005"/>
    <x v="0"/>
    <x v="0"/>
  </r>
  <r>
    <x v="13"/>
    <x v="3"/>
    <n v="31147.599999999999"/>
    <n v="50468.34"/>
    <x v="0"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n v="5217.9799999999996"/>
    <n v="2468.8399999999965"/>
    <x v="0"/>
    <x v="0"/>
  </r>
  <r>
    <x v="13"/>
    <x v="4"/>
    <n v="95752.51"/>
    <n v="167748.04999999999"/>
    <x v="0"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n v="18915.909999999989"/>
    <n v="20947.869999999995"/>
    <x v="0"/>
    <x v="0"/>
  </r>
  <r>
    <x v="1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7"/>
    <n v="95.22"/>
    <n v="3666.31"/>
    <x v="0"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n v="0"/>
    <n v="0"/>
    <x v="0"/>
    <x v="0"/>
  </r>
  <r>
    <x v="13"/>
    <x v="8"/>
    <n v="7730.8"/>
    <n v="4736.3600000000006"/>
    <x v="0"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n v="1206.4300000000003"/>
    <n v="998.16000000000031"/>
    <x v="0"/>
    <x v="0"/>
  </r>
  <r>
    <x v="13"/>
    <x v="9"/>
    <n v="3815.53"/>
    <n v="4663.7299999999996"/>
    <x v="0"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n v="571.59000000000015"/>
    <n v="0"/>
    <x v="0"/>
    <x v="0"/>
  </r>
  <r>
    <x v="13"/>
    <x v="10"/>
    <n v="34064.19"/>
    <n v="54589.680000000008"/>
    <x v="0"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n v="5715.4900000000016"/>
    <n v="9537.1599999999962"/>
    <x v="0"/>
    <x v="0"/>
  </r>
  <r>
    <x v="13"/>
    <x v="11"/>
    <n v="15060.32"/>
    <n v="30291.83"/>
    <x v="0"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n v="1297.58"/>
    <n v="2053.2099999999991"/>
    <x v="0"/>
    <x v="0"/>
  </r>
  <r>
    <x v="13"/>
    <x v="12"/>
    <n v="41350.19"/>
    <n v="53375.320000000007"/>
    <x v="0"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n v="6252.4200000000055"/>
    <n v="17311.5"/>
    <x v="0"/>
    <x v="0"/>
  </r>
  <r>
    <x v="13"/>
    <x v="13"/>
    <n v="20579.88"/>
    <n v="44042.080000000002"/>
    <x v="0"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n v="3408.630000000001"/>
    <n v="3940.6600000000035"/>
    <x v="0"/>
    <x v="0"/>
  </r>
  <r>
    <x v="13"/>
    <x v="14"/>
    <n v="134106.16"/>
    <n v="170465"/>
    <x v="0"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n v="12665.830000000002"/>
    <n v="15762.25"/>
    <x v="0"/>
    <x v="0"/>
  </r>
  <r>
    <x v="13"/>
    <x v="15"/>
    <n v="32871.69"/>
    <n v="63252.930000000008"/>
    <x v="0"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n v="8496.8900000000031"/>
    <n v="14314.370000000003"/>
    <x v="0"/>
    <x v="0"/>
  </r>
  <r>
    <x v="13"/>
    <x v="16"/>
    <n v="22631.759999999998"/>
    <n v="39193.130000000005"/>
    <x v="0"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n v="3336.84"/>
    <n v="8167.82"/>
    <x v="0"/>
    <x v="0"/>
  </r>
  <r>
    <x v="13"/>
    <x v="17"/>
    <n v="5265.53"/>
    <n v="8541.15"/>
    <x v="0"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n v="361.97999999999956"/>
    <n v="544.63999999999942"/>
    <x v="0"/>
    <x v="0"/>
  </r>
  <r>
    <x v="13"/>
    <x v="18"/>
    <n v="4122.12"/>
    <n v="6414.37"/>
    <x v="0"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n v="627.98999999999978"/>
    <n v="1542.54"/>
    <x v="0"/>
    <x v="0"/>
  </r>
  <r>
    <x v="13"/>
    <x v="19"/>
    <n v="72260.81"/>
    <n v="126768.02"/>
    <x v="0"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n v="17806.059999999998"/>
    <n v="9172.64"/>
    <x v="0"/>
    <x v="0"/>
  </r>
  <r>
    <x v="13"/>
    <x v="20"/>
    <n v="124057.96"/>
    <n v="236530.45"/>
    <x v="0"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n v="23859.560000000012"/>
    <n v="14880.50999999998"/>
    <x v="0"/>
    <x v="0"/>
  </r>
  <r>
    <x v="13"/>
    <x v="21"/>
    <n v="23229.97"/>
    <n v="31790.649999999998"/>
    <x v="0"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n v="688.47999999999956"/>
    <n v="5153.4000000000015"/>
    <x v="0"/>
    <x v="0"/>
  </r>
  <r>
    <x v="1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1"/>
    <n v="6666.64"/>
    <n v="12241.69"/>
    <x v="0"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n v="0"/>
    <n v="0"/>
    <x v="0"/>
    <x v="0"/>
  </r>
  <r>
    <x v="1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1"/>
    <n v="1033"/>
    <n v="1517"/>
    <x v="0"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n v="0"/>
    <n v="0"/>
    <x v="0"/>
    <x v="0"/>
  </r>
  <r>
    <x v="1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6"/>
    <n v="1234"/>
    <n v="529"/>
    <x v="0"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n v="529"/>
    <n v="0"/>
    <x v="0"/>
    <x v="0"/>
  </r>
  <r>
    <x v="1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8"/>
    <n v="3558"/>
    <n v="0"/>
    <x v="0"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x v="0"/>
    <x v="0"/>
  </r>
  <r>
    <x v="15"/>
    <x v="9"/>
    <n v="9084"/>
    <n v="5233"/>
    <x v="0"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n v="1650"/>
    <n v="0"/>
    <x v="0"/>
    <x v="0"/>
  </r>
  <r>
    <x v="15"/>
    <x v="10"/>
    <n v="695"/>
    <n v="0"/>
    <x v="0"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11"/>
    <n v="22995"/>
    <n v="28227"/>
    <x v="0"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n v="8091"/>
    <n v="4526"/>
    <x v="0"/>
    <x v="0"/>
  </r>
  <r>
    <x v="15"/>
    <x v="12"/>
    <n v="14002"/>
    <n v="22845"/>
    <x v="0"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n v="4385"/>
    <n v="2611"/>
    <x v="0"/>
    <x v="0"/>
  </r>
  <r>
    <x v="15"/>
    <x v="13"/>
    <n v="43390"/>
    <n v="37196"/>
    <x v="0"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n v="6298"/>
    <n v="9784"/>
    <x v="0"/>
    <x v="0"/>
  </r>
  <r>
    <x v="15"/>
    <x v="14"/>
    <n v="16706"/>
    <n v="3544"/>
    <x v="0"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n v="2275"/>
    <n v="0"/>
    <x v="0"/>
    <x v="0"/>
  </r>
  <r>
    <x v="15"/>
    <x v="15"/>
    <n v="0"/>
    <n v="645"/>
    <x v="0"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n v="0"/>
    <n v="732"/>
    <x v="0"/>
    <x v="0"/>
  </r>
  <r>
    <x v="15"/>
    <x v="16"/>
    <n v="131363"/>
    <n v="210804"/>
    <x v="0"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n v="28726"/>
    <n v="40151"/>
    <x v="0"/>
    <x v="0"/>
  </r>
  <r>
    <x v="15"/>
    <x v="17"/>
    <n v="24800"/>
    <n v="33659"/>
    <x v="0"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n v="2892"/>
    <n v="502"/>
    <x v="0"/>
    <x v="0"/>
  </r>
  <r>
    <x v="15"/>
    <x v="18"/>
    <n v="80192"/>
    <n v="82812"/>
    <x v="0"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n v="988"/>
    <n v="862"/>
    <x v="0"/>
    <x v="0"/>
  </r>
  <r>
    <x v="1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20"/>
    <n v="0"/>
    <n v="-660"/>
    <x v="0"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n v="0"/>
    <n v="0"/>
    <x v="0"/>
    <x v="0"/>
  </r>
  <r>
    <x v="15"/>
    <x v="21"/>
    <n v="105"/>
    <n v="0"/>
    <x v="0"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4"/>
    <n v="1202"/>
    <n v="1275"/>
    <x v="0"/>
    <m/>
    <m/>
    <m/>
    <m/>
    <m/>
    <m/>
    <m/>
    <m/>
    <n v="717"/>
    <n v="243"/>
    <n v="0"/>
    <n v="0"/>
    <n v="0"/>
    <n v="0"/>
    <n v="0"/>
    <n v="0"/>
    <n v="0"/>
    <n v="0"/>
    <n v="485"/>
    <n v="1032"/>
    <n v="0"/>
    <n v="13670"/>
    <x v="0"/>
    <x v="0"/>
  </r>
  <r>
    <x v="16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3"/>
    <n v="11676"/>
    <n v="64230"/>
    <x v="0"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n v="8111"/>
    <n v="2369"/>
    <x v="0"/>
    <x v="0"/>
  </r>
  <r>
    <x v="16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9"/>
    <n v="12331"/>
    <n v="25644"/>
    <x v="0"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n v="-386"/>
    <n v="1235"/>
    <x v="0"/>
    <x v="0"/>
  </r>
  <r>
    <x v="16"/>
    <x v="20"/>
    <n v="24930"/>
    <n v="14927"/>
    <x v="0"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n v="1293"/>
    <n v="0"/>
    <x v="0"/>
    <x v="0"/>
  </r>
  <r>
    <x v="16"/>
    <x v="21"/>
    <n v="35168"/>
    <n v="14273"/>
    <x v="0"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n v="9697"/>
    <n v="0"/>
    <x v="0"/>
    <x v="0"/>
  </r>
  <r>
    <x v="1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1"/>
    <n v="2349.6099999999997"/>
    <n v="1983.81"/>
    <x v="0"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n v="0"/>
    <n v="0"/>
    <x v="0"/>
    <x v="0"/>
  </r>
  <r>
    <x v="17"/>
    <x v="2"/>
    <n v="9369.119999999999"/>
    <n v="16352.610000000006"/>
    <x v="0"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n v="0"/>
    <n v="1673.1700000000019"/>
    <x v="0"/>
    <x v="0"/>
  </r>
  <r>
    <x v="1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4"/>
    <n v="378385.3499999998"/>
    <n v="447991.24999999988"/>
    <x v="0"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n v="45096.189999999944"/>
    <n v="108063.9499999999"/>
    <x v="0"/>
    <x v="0"/>
  </r>
  <r>
    <x v="1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6"/>
    <n v="17695.800000000003"/>
    <n v="29285.010000000009"/>
    <x v="0"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n v="1038.8700000000063"/>
    <n v="768.799999999992"/>
    <x v="0"/>
    <x v="0"/>
  </r>
  <r>
    <x v="17"/>
    <x v="7"/>
    <n v="1095.1299999999999"/>
    <n v="870.36"/>
    <x v="0"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n v="0"/>
    <n v="0"/>
    <x v="0"/>
    <x v="0"/>
  </r>
  <r>
    <x v="17"/>
    <x v="8"/>
    <n v="23688.510000000002"/>
    <n v="21875.599999999984"/>
    <x v="0"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n v="125.19999999998981"/>
    <n v="2863.71000000001"/>
    <x v="0"/>
    <x v="0"/>
  </r>
  <r>
    <x v="17"/>
    <x v="9"/>
    <n v="41898.089999999997"/>
    <n v="27776.089999999989"/>
    <x v="0"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n v="2334.8499999999985"/>
    <n v="2218.4499999999935"/>
    <x v="0"/>
    <x v="0"/>
  </r>
  <r>
    <x v="17"/>
    <x v="10"/>
    <n v="32982.779999999984"/>
    <n v="41805.400000000009"/>
    <x v="0"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n v="5836.4200000000055"/>
    <n v="6984.820000000007"/>
    <x v="0"/>
    <x v="0"/>
  </r>
  <r>
    <x v="17"/>
    <x v="11"/>
    <n v="8454.85"/>
    <n v="6940.8500000000013"/>
    <x v="0"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n v="0"/>
    <n v="2989.0799999999963"/>
    <x v="0"/>
    <x v="0"/>
  </r>
  <r>
    <x v="17"/>
    <x v="12"/>
    <n v="43520.219999999979"/>
    <n v="89206.53"/>
    <x v="0"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n v="7482.8699999999808"/>
    <n v="4003.0299999999988"/>
    <x v="0"/>
    <x v="0"/>
  </r>
  <r>
    <x v="17"/>
    <x v="13"/>
    <n v="68009.930000000022"/>
    <n v="96058.9200000001"/>
    <x v="0"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n v="16921.520000000026"/>
    <n v="23284.499999999913"/>
    <x v="0"/>
    <x v="0"/>
  </r>
  <r>
    <x v="17"/>
    <x v="14"/>
    <n v="220667.84000000011"/>
    <n v="260148.11000000007"/>
    <x v="0"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n v="26829.40000000014"/>
    <n v="23452.489999999991"/>
    <x v="0"/>
    <x v="0"/>
  </r>
  <r>
    <x v="17"/>
    <x v="15"/>
    <n v="36922.799999999981"/>
    <n v="36730.989999999976"/>
    <x v="0"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n v="4213.4299999999639"/>
    <n v="5164.6699999999946"/>
    <x v="0"/>
    <x v="0"/>
  </r>
  <r>
    <x v="17"/>
    <x v="16"/>
    <n v="219307.61000000002"/>
    <n v="290508.55000000028"/>
    <x v="0"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n v="11791.120000000112"/>
    <n v="34340.790000000445"/>
    <x v="0"/>
    <x v="0"/>
  </r>
  <r>
    <x v="17"/>
    <x v="17"/>
    <n v="172853.20000000007"/>
    <n v="250236.61000000028"/>
    <x v="0"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n v="26099.890000000159"/>
    <n v="36135.520000000339"/>
    <x v="0"/>
    <x v="0"/>
  </r>
  <r>
    <x v="1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19"/>
    <n v="53976.489999999983"/>
    <n v="110837.68999999999"/>
    <x v="0"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n v="9299.7599999999802"/>
    <n v="25316.06000000007"/>
    <x v="0"/>
    <x v="0"/>
  </r>
  <r>
    <x v="17"/>
    <x v="20"/>
    <n v="227865.15999999974"/>
    <n v="234955.10999999969"/>
    <x v="0"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n v="23515.209999999905"/>
    <n v="20766.810000000027"/>
    <x v="0"/>
    <x v="0"/>
  </r>
  <r>
    <x v="17"/>
    <x v="21"/>
    <n v="72986.390000000014"/>
    <n v="43675.200000000019"/>
    <x v="0"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n v="10517.85000000002"/>
    <n v="12033.150000000009"/>
    <x v="0"/>
    <x v="0"/>
  </r>
  <r>
    <x v="18"/>
    <x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3"/>
    <n v="11893.6"/>
    <n v="0"/>
    <x v="0"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n v="0"/>
    <n v="0"/>
    <x v="0"/>
    <x v="0"/>
  </r>
  <r>
    <x v="18"/>
    <x v="4"/>
    <n v="28945.27"/>
    <n v="14593.75"/>
    <x v="0"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n v="0"/>
    <n v="0"/>
    <x v="0"/>
    <x v="0"/>
  </r>
  <r>
    <x v="18"/>
    <x v="5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6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7"/>
    <n v="3548.65"/>
    <n v="0"/>
    <x v="0"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n v="0"/>
    <n v="0"/>
    <x v="0"/>
    <x v="0"/>
  </r>
  <r>
    <x v="18"/>
    <x v="8"/>
    <n v="16106.24"/>
    <n v="0"/>
    <x v="0"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n v="0"/>
    <n v="0"/>
    <x v="0"/>
    <x v="0"/>
  </r>
  <r>
    <x v="18"/>
    <x v="9"/>
    <n v="21370.880000000001"/>
    <n v="18938.439999999999"/>
    <x v="0"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n v="0"/>
    <n v="0"/>
    <x v="0"/>
    <x v="0"/>
  </r>
  <r>
    <x v="18"/>
    <x v="10"/>
    <n v="16467.63"/>
    <n v="0"/>
    <x v="0"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1"/>
    <n v="20760.82"/>
    <n v="0"/>
    <x v="0"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n v="0"/>
    <n v="0"/>
    <x v="0"/>
    <x v="0"/>
  </r>
  <r>
    <x v="18"/>
    <x v="1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3"/>
    <n v="10336.5"/>
    <n v="16027.7"/>
    <x v="0"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n v="0"/>
    <n v="0"/>
    <x v="0"/>
    <x v="0"/>
  </r>
  <r>
    <x v="18"/>
    <x v="14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5"/>
    <n v="19990.419999999998"/>
    <n v="0"/>
    <x v="0"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n v="0"/>
    <n v="0"/>
    <x v="0"/>
    <x v="0"/>
  </r>
  <r>
    <x v="18"/>
    <x v="16"/>
    <n v="13575"/>
    <n v="0"/>
    <x v="0"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n v="0"/>
    <n v="0"/>
    <x v="0"/>
    <x v="0"/>
  </r>
  <r>
    <x v="18"/>
    <x v="17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8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9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20"/>
    <n v="90945.53"/>
    <n v="0"/>
    <x v="0"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n v="0"/>
    <n v="0"/>
    <x v="0"/>
    <x v="0"/>
  </r>
  <r>
    <x v="18"/>
    <x v="21"/>
    <n v="141240.37"/>
    <n v="14798.61"/>
    <x v="0"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n v="0"/>
    <n v="0"/>
    <x v="0"/>
    <x v="0"/>
  </r>
  <r>
    <x v="19"/>
    <x v="0"/>
    <n v="23824.39"/>
    <n v="14520.579999999998"/>
    <x v="0"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n v="3853.7599999999984"/>
    <n v="0"/>
    <x v="0"/>
    <x v="0"/>
  </r>
  <r>
    <x v="19"/>
    <x v="1"/>
    <n v="0"/>
    <n v="3059"/>
    <x v="0"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n v="0"/>
    <n v="0"/>
    <x v="0"/>
    <x v="0"/>
  </r>
  <r>
    <x v="1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3"/>
    <n v="3170.35"/>
    <n v="4014.45"/>
    <x v="0"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n v="1453.35"/>
    <n v="599.46"/>
    <x v="0"/>
    <x v="0"/>
  </r>
  <r>
    <x v="19"/>
    <x v="4"/>
    <n v="620637.25999999978"/>
    <n v="574779.54000000027"/>
    <x v="0"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n v="19982.370000000228"/>
    <n v="59426.529999999795"/>
    <x v="0"/>
    <x v="0"/>
  </r>
  <r>
    <x v="19"/>
    <x v="5"/>
    <n v="2887.21"/>
    <n v="3834.2100000000009"/>
    <x v="0"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n v="829.92000000000007"/>
    <n v="143.73000000000002"/>
    <x v="0"/>
    <x v="0"/>
  </r>
  <r>
    <x v="1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7"/>
    <n v="24215.06"/>
    <n v="8437.9499999999935"/>
    <x v="0"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n v="2193.6399999999921"/>
    <n v="0"/>
    <x v="0"/>
    <x v="0"/>
  </r>
  <r>
    <x v="1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0"/>
    <n v="70114.429999999993"/>
    <n v="75388.069999999978"/>
    <x v="0"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n v="16628.689999999973"/>
    <n v="6381.2800000000425"/>
    <x v="0"/>
    <x v="0"/>
  </r>
  <r>
    <x v="19"/>
    <x v="11"/>
    <n v="9134.489999999998"/>
    <n v="5534.0999999999985"/>
    <x v="0"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n v="707.09999999999854"/>
    <n v="864.18000000000029"/>
    <x v="0"/>
    <x v="0"/>
  </r>
  <r>
    <x v="19"/>
    <x v="12"/>
    <n v="6420.5700000000006"/>
    <n v="8436.8499999999985"/>
    <x v="0"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n v="1480.21"/>
    <n v="1076.4399999999996"/>
    <x v="0"/>
    <x v="0"/>
  </r>
  <r>
    <x v="19"/>
    <x v="13"/>
    <n v="7835.77"/>
    <n v="13933.559999999998"/>
    <x v="0"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n v="480.58999999999924"/>
    <n v="3984.9600000000009"/>
    <x v="0"/>
    <x v="0"/>
  </r>
  <r>
    <x v="19"/>
    <x v="14"/>
    <n v="105124.74999999999"/>
    <n v="111973.38999999998"/>
    <x v="0"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n v="7169.9699999999866"/>
    <n v="10019.250000000044"/>
    <x v="0"/>
    <x v="0"/>
  </r>
  <r>
    <x v="19"/>
    <x v="15"/>
    <n v="2444.9499999999998"/>
    <n v="332.86"/>
    <x v="0"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n v="0"/>
    <n v="0"/>
    <x v="0"/>
    <x v="0"/>
  </r>
  <r>
    <x v="19"/>
    <x v="16"/>
    <n v="0"/>
    <n v="2199.3000000000002"/>
    <x v="0"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n v="0"/>
    <n v="0"/>
    <x v="0"/>
    <x v="0"/>
  </r>
  <r>
    <x v="1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8"/>
    <n v="0"/>
    <n v="3507.73"/>
    <x v="0"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9"/>
    <n v="1900.47"/>
    <n v="11923.179999999998"/>
    <x v="0"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n v="0"/>
    <n v="313.72000000000298"/>
    <x v="0"/>
    <x v="0"/>
  </r>
  <r>
    <x v="19"/>
    <x v="20"/>
    <n v="15712.940000000002"/>
    <n v="14846.56"/>
    <x v="0"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n v="1796.9099999999999"/>
    <n v="1647.83"/>
    <x v="0"/>
    <x v="0"/>
  </r>
  <r>
    <x v="19"/>
    <x v="21"/>
    <n v="7982.81"/>
    <n v="0"/>
    <x v="0"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n v="0"/>
    <n v="0"/>
    <x v="0"/>
    <x v="0"/>
  </r>
  <r>
    <x v="2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"/>
    <n v="5399.4"/>
    <n v="4788.3999999999996"/>
    <x v="0"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n v="0"/>
    <n v="0"/>
    <x v="0"/>
    <x v="0"/>
  </r>
  <r>
    <x v="20"/>
    <x v="2"/>
    <n v="5237.26"/>
    <n v="7375.96"/>
    <x v="0"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n v="0"/>
    <n v="160"/>
    <x v="0"/>
    <x v="0"/>
  </r>
  <r>
    <x v="2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4"/>
    <n v="17043.650000000001"/>
    <n v="31200.39"/>
    <x v="0"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n v="1754.7300000000014"/>
    <n v="4652.9600000000028"/>
    <x v="0"/>
    <x v="0"/>
  </r>
  <r>
    <x v="20"/>
    <x v="5"/>
    <n v="0"/>
    <n v="196.2"/>
    <x v="0"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6"/>
    <n v="627.80999999999995"/>
    <n v="745.38"/>
    <x v="0"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n v="0"/>
    <n v="0"/>
    <x v="0"/>
    <x v="0"/>
  </r>
  <r>
    <x v="2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8"/>
    <n v="11586.72"/>
    <n v="5996.52"/>
    <x v="0"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n v="1453.5900000000001"/>
    <n v="0"/>
    <x v="0"/>
    <x v="0"/>
  </r>
  <r>
    <x v="20"/>
    <x v="9"/>
    <n v="21258.3"/>
    <n v="8092.86"/>
    <x v="0"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n v="0"/>
    <n v="0"/>
    <x v="0"/>
    <x v="0"/>
  </r>
  <r>
    <x v="2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1"/>
    <n v="2620.2600000000002"/>
    <n v="12041.57"/>
    <x v="0"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n v="0"/>
    <n v="2897.0300000000007"/>
    <x v="0"/>
    <x v="0"/>
  </r>
  <r>
    <x v="2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3"/>
    <n v="1749"/>
    <n v="2985.2"/>
    <x v="0"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n v="870"/>
    <n v="0"/>
    <x v="0"/>
    <x v="0"/>
  </r>
  <r>
    <x v="20"/>
    <x v="14"/>
    <n v="44608.36"/>
    <n v="53697.88"/>
    <x v="0"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n v="2240.5"/>
    <n v="4480.8500000000058"/>
    <x v="0"/>
    <x v="0"/>
  </r>
  <r>
    <x v="2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6"/>
    <n v="179037.25"/>
    <n v="200817.38"/>
    <x v="0"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n v="22822.850000000006"/>
    <n v="28733.950000000012"/>
    <x v="0"/>
    <x v="0"/>
  </r>
  <r>
    <x v="2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20"/>
    <n v="117463.94"/>
    <n v="125605.15"/>
    <x v="0"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n v="12262.089999999997"/>
    <n v="2588.5500000000029"/>
    <x v="0"/>
    <x v="0"/>
  </r>
  <r>
    <x v="20"/>
    <x v="21"/>
    <n v="40671.79"/>
    <n v="74127.58"/>
    <x v="0"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n v="0"/>
    <n v="4346.3699999999953"/>
    <x v="0"/>
    <x v="0"/>
  </r>
  <r>
    <x v="2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"/>
    <n v="67.61"/>
    <n v="0"/>
    <x v="0"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3"/>
    <n v="807.04"/>
    <n v="5980.2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n v="807.04"/>
    <n v="1128.6799999999994"/>
    <x v="0"/>
    <x v="0"/>
  </r>
  <r>
    <x v="21"/>
    <x v="4"/>
    <n v="40122.089999999997"/>
    <n v="88796.28"/>
    <x v="0"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n v="713.72999999999593"/>
    <n v="0"/>
    <x v="0"/>
    <x v="0"/>
  </r>
  <r>
    <x v="2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6"/>
    <n v="593.84"/>
    <n v="1251.3"/>
    <x v="0"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n v="0"/>
    <n v="0"/>
    <x v="0"/>
    <x v="0"/>
  </r>
  <r>
    <x v="2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1"/>
    <n v="33538.44"/>
    <n v="37339.25"/>
    <x v="0"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n v="5946.3000000000029"/>
    <n v="5703.0300000000025"/>
    <x v="0"/>
    <x v="0"/>
  </r>
  <r>
    <x v="21"/>
    <x v="12"/>
    <n v="17128.64"/>
    <n v="22622.939999999995"/>
    <x v="0"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n v="3137.7699999999986"/>
    <n v="1881.0300000000025"/>
    <x v="0"/>
    <x v="0"/>
  </r>
  <r>
    <x v="21"/>
    <x v="13"/>
    <n v="18740.78"/>
    <n v="17148.019999999997"/>
    <x v="0"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n v="3452.6099999999988"/>
    <n v="716.27000000000044"/>
    <x v="0"/>
    <x v="0"/>
  </r>
  <r>
    <x v="21"/>
    <x v="14"/>
    <n v="8645.8700000000008"/>
    <n v="19805.34"/>
    <x v="0"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n v="441.61000000000058"/>
    <n v="1501.510000000002"/>
    <x v="0"/>
    <x v="0"/>
  </r>
  <r>
    <x v="2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6"/>
    <n v="108893.86"/>
    <n v="114249.14"/>
    <x v="0"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n v="9562.4700000000012"/>
    <n v="9701.8099999999977"/>
    <x v="0"/>
    <x v="0"/>
  </r>
  <r>
    <x v="2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4"/>
    <n v="15071.6"/>
    <n v="14976.55"/>
    <x v="0"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n v="426"/>
    <n v="0"/>
    <x v="0"/>
    <x v="0"/>
  </r>
  <r>
    <x v="2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59"/>
    <x v="0"/>
    <x v="0"/>
  </r>
  <r>
    <x v="22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1"/>
    <n v="3992.97"/>
    <n v="1910.0399999999997"/>
    <x v="0"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n v="894.75999999999976"/>
    <n v="2234.6000000000004"/>
    <x v="0"/>
    <x v="0"/>
  </r>
  <r>
    <x v="22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9"/>
    <n v="59397.18"/>
    <n v="96169.790000000008"/>
    <x v="0"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n v="12861.970000000001"/>
    <n v="10425.969999999987"/>
    <x v="0"/>
    <x v="0"/>
  </r>
  <r>
    <x v="22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21"/>
    <n v="22374.85"/>
    <n v="29298.239999999998"/>
    <x v="0"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n v="3717.5099999999984"/>
    <n v="224.43999999999869"/>
    <x v="0"/>
    <x v="0"/>
  </r>
  <r>
    <x v="2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"/>
    <n v="40.159999999999997"/>
    <n v="0"/>
    <x v="0"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2"/>
    <n v="9100.4599999999991"/>
    <n v="6377.9599999999982"/>
    <x v="0"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n v="105.91999999999825"/>
    <n v="0"/>
    <x v="0"/>
    <x v="0"/>
  </r>
  <r>
    <x v="2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4"/>
    <n v="12534.36"/>
    <n v="12629.76"/>
    <x v="0"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n v="5574.68"/>
    <n v="0"/>
    <x v="0"/>
    <x v="0"/>
  </r>
  <r>
    <x v="23"/>
    <x v="5"/>
    <n v="697.21"/>
    <n v="0"/>
    <x v="0"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n v="0"/>
    <n v="0"/>
    <x v="0"/>
    <x v="0"/>
  </r>
  <r>
    <x v="2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7"/>
    <n v="6056.16"/>
    <n v="21175.299999999996"/>
    <x v="0"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n v="1784.9399999999996"/>
    <n v="2026.8900000000031"/>
    <x v="0"/>
    <x v="0"/>
  </r>
  <r>
    <x v="23"/>
    <x v="8"/>
    <n v="776.91"/>
    <n v="1756.79"/>
    <x v="0"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n v="0"/>
    <n v="0"/>
    <x v="0"/>
    <x v="0"/>
  </r>
  <r>
    <x v="2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0"/>
    <n v="8245.86"/>
    <n v="8737.7800000000007"/>
    <x v="0"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n v="1034.1200000000008"/>
    <n v="1723.2100000000009"/>
    <x v="0"/>
    <x v="0"/>
  </r>
  <r>
    <x v="23"/>
    <x v="11"/>
    <n v="52278.68"/>
    <n v="58671.810000000005"/>
    <x v="0"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n v="5191.3400000000038"/>
    <n v="4070.8499999999985"/>
    <x v="0"/>
    <x v="0"/>
  </r>
  <r>
    <x v="23"/>
    <x v="12"/>
    <n v="7807.75"/>
    <n v="15585.3"/>
    <x v="0"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n v="1411.7700000000004"/>
    <n v="195.69000000000051"/>
    <x v="0"/>
    <x v="0"/>
  </r>
  <r>
    <x v="23"/>
    <x v="13"/>
    <n v="13846.9"/>
    <n v="10198.469999999999"/>
    <x v="0"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n v="1136.7799999999988"/>
    <n v="416.89999999999964"/>
    <x v="0"/>
    <x v="0"/>
  </r>
  <r>
    <x v="23"/>
    <x v="14"/>
    <n v="203430.3"/>
    <n v="214786.53"/>
    <x v="0"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n v="21803.859999999986"/>
    <n v="13355.789999999979"/>
    <x v="0"/>
    <x v="0"/>
  </r>
  <r>
    <x v="23"/>
    <x v="15"/>
    <n v="36992.26"/>
    <n v="66821.899999999994"/>
    <x v="0"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n v="1429.0900000000038"/>
    <n v="1310.3600000000006"/>
    <x v="0"/>
    <x v="0"/>
  </r>
  <r>
    <x v="23"/>
    <x v="16"/>
    <n v="0"/>
    <n v="48230.14"/>
    <x v="0"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n v="0"/>
    <n v="11576.86"/>
    <x v="0"/>
    <x v="0"/>
  </r>
  <r>
    <x v="2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9"/>
    <n v="25475.43"/>
    <n v="28727.200000000001"/>
    <x v="0"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n v="7459.66"/>
    <n v="2488.1699999999983"/>
    <x v="0"/>
    <x v="0"/>
  </r>
  <r>
    <x v="23"/>
    <x v="20"/>
    <n v="6679.87"/>
    <n v="33892.229999999996"/>
    <x v="0"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n v="1592.1800000000003"/>
    <n v="6390.5000000000036"/>
    <x v="0"/>
    <x v="0"/>
  </r>
  <r>
    <x v="23"/>
    <x v="21"/>
    <n v="8760.01"/>
    <n v="18369.8"/>
    <x v="0"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n v="0"/>
    <n v="1835.4200000000019"/>
    <x v="0"/>
    <x v="0"/>
  </r>
  <r>
    <x v="24"/>
    <x v="0"/>
    <n v="0"/>
    <n v="2806.8"/>
    <x v="0"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4"/>
    <n v="7070.53"/>
    <n v="2749.4799999999996"/>
    <x v="0"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n v="826.23999999999978"/>
    <n v="0"/>
    <x v="0"/>
    <x v="0"/>
  </r>
  <r>
    <x v="24"/>
    <x v="5"/>
    <n v="159"/>
    <n v="390"/>
    <x v="0"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n v="0"/>
    <n v="0"/>
    <x v="0"/>
    <x v="0"/>
  </r>
  <r>
    <x v="2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7"/>
    <n v="270"/>
    <n v="27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0"/>
    <x v="0"/>
    <x v="0"/>
  </r>
  <r>
    <x v="24"/>
    <x v="8"/>
    <n v="4244.16"/>
    <n v="4180.2"/>
    <x v="0"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n v="0"/>
    <n v="0"/>
    <x v="0"/>
    <x v="0"/>
  </r>
  <r>
    <x v="24"/>
    <x v="9"/>
    <n v="89.5"/>
    <n v="47"/>
    <x v="0"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n v="0"/>
    <n v="0"/>
    <x v="0"/>
    <x v="0"/>
  </r>
  <r>
    <x v="24"/>
    <x v="10"/>
    <n v="31811.85"/>
    <n v="51114.77"/>
    <x v="0"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n v="3889.5"/>
    <n v="7506.1000000000058"/>
    <x v="0"/>
    <x v="0"/>
  </r>
  <r>
    <x v="24"/>
    <x v="11"/>
    <n v="1958"/>
    <n v="8119.5"/>
    <x v="0"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n v="0"/>
    <n v="0"/>
    <x v="0"/>
    <x v="0"/>
  </r>
  <r>
    <x v="24"/>
    <x v="12"/>
    <n v="0"/>
    <n v="1702.93"/>
    <x v="0"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4"/>
    <n v="16675.88"/>
    <n v="28376.800000000003"/>
    <x v="0"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n v="1960.6200000000008"/>
    <n v="1846.7000000000007"/>
    <x v="0"/>
    <x v="0"/>
  </r>
  <r>
    <x v="24"/>
    <x v="15"/>
    <n v="33327.160000000003"/>
    <n v="57994.630000000005"/>
    <x v="0"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n v="5877.5000000000036"/>
    <n v="8847.1000000000058"/>
    <x v="0"/>
    <x v="0"/>
  </r>
  <r>
    <x v="24"/>
    <x v="16"/>
    <n v="0"/>
    <n v="32547"/>
    <x v="0"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n v="0"/>
    <n v="23"/>
    <x v="0"/>
    <x v="0"/>
  </r>
  <r>
    <x v="2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20"/>
    <n v="3125.2"/>
    <n v="3753.25"/>
    <x v="0"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n v="0"/>
    <n v="0"/>
    <x v="0"/>
    <x v="0"/>
  </r>
  <r>
    <x v="2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4"/>
    <n v="0"/>
    <n v="1303"/>
    <x v="0"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n v="0"/>
    <n v="0"/>
    <x v="0"/>
    <x v="0"/>
  </r>
  <r>
    <x v="2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8"/>
    <n v="199.12"/>
    <n v="0"/>
    <x v="0"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n v="0"/>
    <n v="0"/>
    <x v="0"/>
    <x v="0"/>
  </r>
  <r>
    <x v="2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1"/>
    <n v="1185.31"/>
    <n v="1396.38"/>
    <x v="0"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n v="0"/>
    <n v="273.17999999999984"/>
    <x v="0"/>
    <x v="0"/>
  </r>
  <r>
    <x v="2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4"/>
    <n v="17488.490000000002"/>
    <n v="23313.84"/>
    <x v="0"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n v="1551.2000000000007"/>
    <n v="1517.0499999999993"/>
    <x v="0"/>
    <x v="0"/>
  </r>
  <r>
    <x v="2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"/>
    <n v="0"/>
    <n v="1026.49"/>
    <x v="0"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n v="0"/>
    <n v="0"/>
    <x v="0"/>
    <x v="0"/>
  </r>
  <r>
    <x v="26"/>
    <x v="2"/>
    <n v="4904.07"/>
    <n v="5519.01"/>
    <x v="0"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n v="0"/>
    <n v="0"/>
    <x v="0"/>
    <x v="0"/>
  </r>
  <r>
    <x v="26"/>
    <x v="3"/>
    <n v="0"/>
    <n v="457.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n v="0"/>
    <n v="0"/>
    <x v="0"/>
    <x v="0"/>
  </r>
  <r>
    <x v="26"/>
    <x v="4"/>
    <n v="2959.36"/>
    <n v="6535.03"/>
    <x v="0"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n v="0"/>
    <n v="0"/>
    <x v="0"/>
    <x v="0"/>
  </r>
  <r>
    <x v="2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8"/>
    <n v="2875.84"/>
    <n v="4825.79"/>
    <x v="0"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n v="0"/>
    <n v="0"/>
    <x v="0"/>
    <x v="0"/>
  </r>
  <r>
    <x v="26"/>
    <x v="9"/>
    <n v="934.23"/>
    <n v="928.1"/>
    <x v="0"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n v="0"/>
    <n v="0"/>
    <x v="0"/>
    <x v="0"/>
  </r>
  <r>
    <x v="2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1"/>
    <n v="1409.4"/>
    <n v="1552.96"/>
    <x v="0"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n v="0"/>
    <n v="0"/>
    <x v="0"/>
    <x v="0"/>
  </r>
  <r>
    <x v="26"/>
    <x v="12"/>
    <n v="324.8"/>
    <n v="546.97"/>
    <x v="0"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n v="0"/>
    <n v="0"/>
    <x v="0"/>
    <x v="0"/>
  </r>
  <r>
    <x v="2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4"/>
    <n v="6638.73"/>
    <n v="6257.7"/>
    <x v="0"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n v="0"/>
    <n v="0"/>
    <x v="0"/>
    <x v="0"/>
  </r>
  <r>
    <x v="2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6"/>
    <n v="2102.1999999999998"/>
    <n v="0"/>
    <x v="0"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n v="0"/>
    <n v="0"/>
    <x v="0"/>
    <x v="0"/>
  </r>
  <r>
    <x v="26"/>
    <x v="17"/>
    <n v="7466.5"/>
    <n v="4954.2"/>
    <x v="0"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n v="0"/>
    <n v="0"/>
    <x v="0"/>
    <x v="0"/>
  </r>
  <r>
    <x v="26"/>
    <x v="18"/>
    <n v="1012.79"/>
    <n v="4317.68"/>
    <x v="0"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n v="0"/>
    <n v="0"/>
    <x v="0"/>
    <x v="0"/>
  </r>
  <r>
    <x v="2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20"/>
    <n v="6367.0499999999993"/>
    <n v="4426.71"/>
    <x v="0"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n v="0"/>
    <n v="0"/>
    <x v="0"/>
    <x v="0"/>
  </r>
  <r>
    <x v="26"/>
    <x v="21"/>
    <n v="21144.92"/>
    <n v="21907.89"/>
    <x v="0"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n v="0"/>
    <n v="0"/>
    <x v="0"/>
    <x v="0"/>
  </r>
  <r>
    <x v="27"/>
    <x v="0"/>
    <n v="4247"/>
    <n v="0"/>
    <x v="0"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n v="0"/>
    <n v="0"/>
    <x v="0"/>
    <x v="0"/>
  </r>
  <r>
    <x v="27"/>
    <x v="1"/>
    <n v="2212"/>
    <n v="2175"/>
    <x v="0"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n v="0"/>
    <n v="491"/>
    <x v="0"/>
    <x v="0"/>
  </r>
  <r>
    <x v="27"/>
    <x v="2"/>
    <n v="27723"/>
    <n v="46672"/>
    <x v="0"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n v="2010"/>
    <n v="1037"/>
    <x v="0"/>
    <x v="0"/>
  </r>
  <r>
    <x v="27"/>
    <x v="3"/>
    <n v="0"/>
    <n v="3071"/>
    <x v="0"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n v="0"/>
    <n v="0"/>
    <x v="0"/>
    <x v="0"/>
  </r>
  <r>
    <x v="27"/>
    <x v="4"/>
    <n v="5415"/>
    <n v="4752"/>
    <x v="0"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n v="869"/>
    <n v="387"/>
    <x v="0"/>
    <x v="0"/>
  </r>
  <r>
    <x v="27"/>
    <x v="5"/>
    <n v="1850.59"/>
    <n v="1059.5899999999999"/>
    <x v="0"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n v="278.58999999999992"/>
    <n v="0"/>
    <x v="0"/>
    <x v="0"/>
  </r>
  <r>
    <x v="27"/>
    <x v="6"/>
    <n v="3092"/>
    <n v="3357"/>
    <x v="0"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n v="683"/>
    <n v="0"/>
    <x v="0"/>
    <x v="0"/>
  </r>
  <r>
    <x v="27"/>
    <x v="7"/>
    <n v="4452"/>
    <n v="4507"/>
    <x v="0"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n v="559"/>
    <n v="210"/>
    <x v="0"/>
    <x v="0"/>
  </r>
  <r>
    <x v="27"/>
    <x v="8"/>
    <n v="8425"/>
    <n v="3596"/>
    <x v="0"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n v="944"/>
    <n v="750"/>
    <x v="0"/>
    <x v="0"/>
  </r>
  <r>
    <x v="27"/>
    <x v="9"/>
    <n v="7654"/>
    <n v="15357"/>
    <x v="0"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n v="840"/>
    <n v="2890"/>
    <x v="0"/>
    <x v="0"/>
  </r>
  <r>
    <x v="27"/>
    <x v="10"/>
    <n v="21846"/>
    <n v="32246"/>
    <x v="0"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n v="3629"/>
    <n v="8494"/>
    <x v="0"/>
    <x v="0"/>
  </r>
  <r>
    <x v="27"/>
    <x v="11"/>
    <n v="10939"/>
    <n v="21764"/>
    <x v="0"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n v="1028"/>
    <n v="2182"/>
    <x v="0"/>
    <x v="0"/>
  </r>
  <r>
    <x v="27"/>
    <x v="12"/>
    <n v="11309"/>
    <n v="25506"/>
    <x v="0"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n v="2031"/>
    <n v="1561"/>
    <x v="0"/>
    <x v="0"/>
  </r>
  <r>
    <x v="27"/>
    <x v="13"/>
    <n v="4597"/>
    <n v="6345"/>
    <x v="0"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n v="1149"/>
    <n v="1984"/>
    <x v="0"/>
    <x v="0"/>
  </r>
  <r>
    <x v="27"/>
    <x v="14"/>
    <n v="40701"/>
    <n v="51010"/>
    <x v="0"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n v="5771"/>
    <n v="2351"/>
    <x v="0"/>
    <x v="0"/>
  </r>
  <r>
    <x v="27"/>
    <x v="15"/>
    <n v="2592"/>
    <n v="10917"/>
    <x v="0"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n v="157"/>
    <n v="1234"/>
    <x v="0"/>
    <x v="0"/>
  </r>
  <r>
    <x v="27"/>
    <x v="16"/>
    <n v="94193"/>
    <n v="144474"/>
    <x v="0"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n v="7264"/>
    <n v="12466"/>
    <x v="0"/>
    <x v="0"/>
  </r>
  <r>
    <x v="2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7"/>
    <x v="19"/>
    <n v="34221"/>
    <n v="98075"/>
    <x v="0"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n v="4737"/>
    <n v="3428"/>
    <x v="0"/>
    <x v="0"/>
  </r>
  <r>
    <x v="27"/>
    <x v="20"/>
    <n v="74893"/>
    <n v="103300"/>
    <x v="0"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n v="11386"/>
    <n v="11056"/>
    <x v="0"/>
    <x v="0"/>
  </r>
  <r>
    <x v="27"/>
    <x v="21"/>
    <n v="26643"/>
    <n v="23988"/>
    <x v="0"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n v="123"/>
    <n v="5253"/>
    <x v="0"/>
    <x v="0"/>
  </r>
  <r>
    <x v="28"/>
    <x v="0"/>
    <n v="685"/>
    <n v="757"/>
    <x v="0"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n v="0"/>
    <n v="0"/>
    <x v="0"/>
    <x v="0"/>
  </r>
  <r>
    <x v="28"/>
    <x v="1"/>
    <n v="183"/>
    <n v="630"/>
    <x v="0"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n v="0"/>
    <n v="0"/>
    <x v="0"/>
    <x v="0"/>
  </r>
  <r>
    <x v="28"/>
    <x v="2"/>
    <n v="12142"/>
    <n v="7440"/>
    <x v="0"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n v="145"/>
    <n v="2069"/>
    <x v="0"/>
    <x v="0"/>
  </r>
  <r>
    <x v="28"/>
    <x v="3"/>
    <n v="555"/>
    <n v="2583"/>
    <x v="0"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n v="0"/>
    <n v="0"/>
    <x v="0"/>
    <x v="0"/>
  </r>
  <r>
    <x v="28"/>
    <x v="4"/>
    <n v="728"/>
    <n v="-157"/>
    <x v="0"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n v="0"/>
    <n v="0"/>
    <x v="0"/>
    <x v="0"/>
  </r>
  <r>
    <x v="28"/>
    <x v="5"/>
    <n v="214.86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n v="0"/>
    <n v="0"/>
    <x v="0"/>
    <x v="0"/>
  </r>
  <r>
    <x v="28"/>
    <x v="6"/>
    <n v="553"/>
    <n v="164"/>
    <x v="0"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n v="164"/>
    <n v="0"/>
    <x v="0"/>
    <x v="0"/>
  </r>
  <r>
    <x v="28"/>
    <x v="7"/>
    <n v="167"/>
    <n v="78"/>
    <x v="0"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n v="0"/>
    <n v="0"/>
    <x v="0"/>
    <x v="0"/>
  </r>
  <r>
    <x v="28"/>
    <x v="8"/>
    <n v="2995"/>
    <n v="1795"/>
    <x v="0"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n v="277"/>
    <n v="173"/>
    <x v="0"/>
    <x v="0"/>
  </r>
  <r>
    <x v="28"/>
    <x v="9"/>
    <n v="-78"/>
    <n v="3338"/>
    <x v="0"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n v="0"/>
    <n v="98"/>
    <x v="0"/>
    <x v="0"/>
  </r>
  <r>
    <x v="28"/>
    <x v="10"/>
    <n v="6508"/>
    <n v="7725"/>
    <x v="0"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n v="1786"/>
    <n v="587"/>
    <x v="0"/>
    <x v="0"/>
  </r>
  <r>
    <x v="28"/>
    <x v="11"/>
    <n v="1686"/>
    <n v="1997"/>
    <x v="0"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n v="642"/>
    <n v="15"/>
    <x v="0"/>
    <x v="0"/>
  </r>
  <r>
    <x v="28"/>
    <x v="12"/>
    <n v="1677"/>
    <n v="494"/>
    <x v="0"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n v="0"/>
    <n v="0"/>
    <x v="0"/>
    <x v="0"/>
  </r>
  <r>
    <x v="28"/>
    <x v="13"/>
    <n v="4288"/>
    <n v="288"/>
    <x v="0"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n v="0"/>
    <n v="123"/>
    <x v="0"/>
    <x v="0"/>
  </r>
  <r>
    <x v="28"/>
    <x v="14"/>
    <n v="3598"/>
    <n v="2722"/>
    <x v="0"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n v="2086"/>
    <n v="0"/>
    <x v="0"/>
    <x v="0"/>
  </r>
  <r>
    <x v="28"/>
    <x v="15"/>
    <n v="1425"/>
    <n v="1980"/>
    <x v="0"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n v="168"/>
    <n v="16"/>
    <x v="0"/>
    <x v="0"/>
  </r>
  <r>
    <x v="28"/>
    <x v="16"/>
    <n v="8164"/>
    <n v="8686"/>
    <x v="0"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n v="494"/>
    <n v="363"/>
    <x v="0"/>
    <x v="0"/>
  </r>
  <r>
    <x v="28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8"/>
    <x v="19"/>
    <n v="2615"/>
    <n v="7517"/>
    <x v="0"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n v="362"/>
    <n v="1455"/>
    <x v="0"/>
    <x v="0"/>
  </r>
  <r>
    <x v="28"/>
    <x v="20"/>
    <n v="23481"/>
    <n v="12789"/>
    <x v="0"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n v="573"/>
    <n v="475"/>
    <x v="0"/>
    <x v="0"/>
  </r>
  <r>
    <x v="28"/>
    <x v="21"/>
    <n v="16"/>
    <n v="294"/>
    <x v="0"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n v="0"/>
    <n v="0"/>
    <x v="0"/>
    <x v="0"/>
  </r>
  <r>
    <x v="29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4"/>
    <n v="1313.7318999999998"/>
    <n v="0"/>
    <x v="0"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n v="0"/>
    <n v="0"/>
    <x v="0"/>
    <x v="0"/>
  </r>
  <r>
    <x v="2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7"/>
    <n v="91908.710500000016"/>
    <n v="60931.710500000016"/>
    <x v="0"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n v="8510.7105000000156"/>
    <n v="9712.8989000000001"/>
    <x v="0"/>
    <x v="0"/>
  </r>
  <r>
    <x v="29"/>
    <x v="8"/>
    <n v="0"/>
    <n v="0"/>
    <x v="0"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n v="0"/>
    <n v="0"/>
    <x v="0"/>
    <x v="0"/>
  </r>
  <r>
    <x v="29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0"/>
    <n v="109667.1116"/>
    <n v="239713.9816"/>
    <x v="0"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n v="8479.581600000005"/>
    <n v="49351.491100000072"/>
    <x v="0"/>
    <x v="0"/>
  </r>
  <r>
    <x v="29"/>
    <x v="11"/>
    <n v="44147.139999999992"/>
    <n v="66209.789999999994"/>
    <x v="0"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n v="0"/>
    <n v="11800.217299999989"/>
    <x v="0"/>
    <x v="0"/>
  </r>
  <r>
    <x v="29"/>
    <x v="12"/>
    <n v="0"/>
    <n v="9397.5300000000007"/>
    <x v="0"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n v="0"/>
    <n v="1736.5370000000021"/>
    <x v="0"/>
    <x v="0"/>
  </r>
  <r>
    <x v="29"/>
    <x v="13"/>
    <n v="15264.342200000005"/>
    <n v="21455.722200000004"/>
    <x v="0"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n v="965.15220000000227"/>
    <n v="7446.2684000000008"/>
    <x v="0"/>
    <x v="0"/>
  </r>
  <r>
    <x v="29"/>
    <x v="14"/>
    <n v="24685.736799999999"/>
    <n v="131888.14679999999"/>
    <x v="0"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n v="6660.2667999999976"/>
    <n v="70293.648699999932"/>
    <x v="0"/>
    <x v="0"/>
  </r>
  <r>
    <x v="2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7"/>
    <n v="0"/>
    <n v="497.03"/>
    <x v="0"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n v="0"/>
    <n v="55.223600000000033"/>
    <x v="0"/>
    <x v="0"/>
  </r>
  <r>
    <x v="2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20"/>
    <n v="52714.051299999999"/>
    <n v="30884.351299999998"/>
    <x v="0"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n v="7021.581299999998"/>
    <n v="-2.0000000004074536E-3"/>
    <x v="0"/>
    <x v="0"/>
  </r>
  <r>
    <x v="2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2"/>
    <n v="29805.750000000004"/>
    <n v="34637.040000000001"/>
    <x v="0"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n v="4856.5200000000004"/>
    <n v="5743.119999999999"/>
    <x v="0"/>
    <x v="0"/>
  </r>
  <r>
    <x v="3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6"/>
    <n v="8974.73"/>
    <n v="16974.449999999997"/>
    <x v="0"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n v="112.85999999999876"/>
    <n v="1731.619999999999"/>
    <x v="0"/>
    <x v="0"/>
  </r>
  <r>
    <x v="30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0"/>
    <n v="2964.78"/>
    <n v="2509.35"/>
    <x v="0"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n v="0"/>
    <n v="1162.3499999999999"/>
    <x v="0"/>
    <x v="0"/>
  </r>
  <r>
    <x v="30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3"/>
    <n v="5896.43"/>
    <n v="8266.9"/>
    <x v="0"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n v="2092.9500000000003"/>
    <n v="340.88000000000011"/>
    <x v="0"/>
    <x v="0"/>
  </r>
  <r>
    <x v="30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9"/>
    <n v="3362.41"/>
    <n v="7616.36"/>
    <x v="0"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n v="1262.54"/>
    <n v="0"/>
    <x v="0"/>
    <x v="0"/>
  </r>
  <r>
    <x v="30"/>
    <x v="20"/>
    <n v="100.17"/>
    <n v="580.01"/>
    <x v="0"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n v="0"/>
    <n v="191.43000000000006"/>
    <x v="0"/>
    <x v="0"/>
  </r>
  <r>
    <x v="30"/>
    <x v="21"/>
    <n v="0"/>
    <n v="6462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n v="0"/>
    <n v="720.83999999999924"/>
    <x v="0"/>
    <x v="0"/>
  </r>
  <r>
    <x v="3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2"/>
    <n v="0"/>
    <n v="1684.8"/>
    <x v="0"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n v="0"/>
    <n v="-1281.1500000000001"/>
    <x v="0"/>
    <x v="0"/>
  </r>
  <r>
    <x v="31"/>
    <x v="3"/>
    <n v="2829.15"/>
    <n v="3452.19"/>
    <x v="0"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n v="0"/>
    <n v="0"/>
    <x v="0"/>
    <x v="0"/>
  </r>
  <r>
    <x v="31"/>
    <x v="4"/>
    <n v="200.8"/>
    <n v="0"/>
    <x v="0"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n v="0"/>
    <n v="0"/>
    <x v="0"/>
    <x v="0"/>
  </r>
  <r>
    <x v="3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7"/>
    <n v="0"/>
    <n v="1134.51"/>
    <x v="0"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n v="0"/>
    <n v="0"/>
    <x v="0"/>
    <x v="0"/>
  </r>
  <r>
    <x v="31"/>
    <x v="8"/>
    <n v="5523.72"/>
    <n v="7565.8200000000006"/>
    <x v="0"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n v="1001.2600000000002"/>
    <n v="0"/>
    <x v="0"/>
    <x v="0"/>
  </r>
  <r>
    <x v="31"/>
    <x v="9"/>
    <n v="3500.05"/>
    <n v="5686.88"/>
    <x v="0"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n v="0"/>
    <n v="0"/>
    <x v="0"/>
    <x v="0"/>
  </r>
  <r>
    <x v="31"/>
    <x v="10"/>
    <n v="4730.46"/>
    <n v="8658.61"/>
    <x v="0"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n v="1240.9499999999998"/>
    <n v="1770.3999999999996"/>
    <x v="0"/>
    <x v="0"/>
  </r>
  <r>
    <x v="31"/>
    <x v="11"/>
    <n v="20117.72"/>
    <n v="28421.279999999999"/>
    <x v="0"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n v="3854.630000000001"/>
    <n v="661.95000000000073"/>
    <x v="0"/>
    <x v="0"/>
  </r>
  <r>
    <x v="31"/>
    <x v="12"/>
    <n v="18715.490000000002"/>
    <n v="29402.84"/>
    <x v="0"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n v="4250.9200000000019"/>
    <n v="394.68000000000029"/>
    <x v="0"/>
    <x v="0"/>
  </r>
  <r>
    <x v="31"/>
    <x v="13"/>
    <n v="786.25"/>
    <n v="3661.79"/>
    <x v="0"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n v="0"/>
    <n v="446.59000000000015"/>
    <x v="0"/>
    <x v="0"/>
  </r>
  <r>
    <x v="31"/>
    <x v="14"/>
    <n v="33196.660000000003"/>
    <n v="27268.370000000003"/>
    <x v="0"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n v="3797.9800000000032"/>
    <n v="1595.7299999999996"/>
    <x v="0"/>
    <x v="0"/>
  </r>
  <r>
    <x v="3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5.27"/>
    <x v="0"/>
    <x v="0"/>
  </r>
  <r>
    <x v="31"/>
    <x v="16"/>
    <n v="31477.7"/>
    <n v="30410.02"/>
    <x v="0"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n v="4753.5200000000004"/>
    <n v="1607.8600000000006"/>
    <x v="0"/>
    <x v="0"/>
  </r>
  <r>
    <x v="31"/>
    <x v="17"/>
    <n v="24831.3"/>
    <n v="12969.240000000002"/>
    <x v="0"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n v="6199.2000000000007"/>
    <n v="0"/>
    <x v="0"/>
    <x v="0"/>
  </r>
  <r>
    <x v="3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19"/>
    <n v="22769.73"/>
    <n v="33899.370000000003"/>
    <x v="0"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n v="2861"/>
    <n v="4486.6899999999951"/>
    <x v="0"/>
    <x v="0"/>
  </r>
  <r>
    <x v="3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21"/>
    <n v="9349.01"/>
    <n v="12293.43"/>
    <x v="0"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n v="1358.0300000000007"/>
    <n v="811.88000000000102"/>
    <x v="0"/>
    <x v="0"/>
  </r>
  <r>
    <x v="32"/>
    <x v="0"/>
    <n v="1493.67"/>
    <n v="4335.1099999999997"/>
    <x v="0"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n v="0"/>
    <n v="0"/>
    <x v="0"/>
    <x v="0"/>
  </r>
  <r>
    <x v="32"/>
    <x v="1"/>
    <n v="0"/>
    <n v="420.11"/>
    <x v="0"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n v="0"/>
    <n v="677.09"/>
    <x v="0"/>
    <x v="0"/>
  </r>
  <r>
    <x v="32"/>
    <x v="2"/>
    <n v="2479.7199999999998"/>
    <n v="2355.23"/>
    <x v="0"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n v="0"/>
    <n v="0"/>
    <x v="0"/>
    <x v="0"/>
  </r>
  <r>
    <x v="32"/>
    <x v="3"/>
    <n v="2153.83"/>
    <n v="2131.4499999999998"/>
    <x v="0"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n v="0"/>
    <n v="0"/>
    <x v="0"/>
    <x v="0"/>
  </r>
  <r>
    <x v="32"/>
    <x v="4"/>
    <n v="6321.5288"/>
    <n v="7558.9772000000003"/>
    <x v="0"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n v="580.90390000000025"/>
    <n v="146.5573000000004"/>
    <x v="0"/>
    <x v="0"/>
  </r>
  <r>
    <x v="3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6"/>
    <n v="320"/>
    <n v="0"/>
    <x v="0"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8"/>
    <n v="28150.35"/>
    <n v="30300.73"/>
    <x v="0"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n v="2554.3899999999994"/>
    <n v="3358.34"/>
    <x v="0"/>
    <x v="0"/>
  </r>
  <r>
    <x v="3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1"/>
    <n v="1159.54"/>
    <n v="1794.17"/>
    <x v="0"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n v="416.15999999999997"/>
    <n v="0"/>
    <x v="0"/>
    <x v="0"/>
  </r>
  <r>
    <x v="32"/>
    <x v="12"/>
    <n v="447.84"/>
    <n v="406.64"/>
    <x v="0"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n v="0"/>
    <n v="405.34000000000003"/>
    <x v="0"/>
    <x v="0"/>
  </r>
  <r>
    <x v="32"/>
    <x v="13"/>
    <n v="14193.990000000002"/>
    <n v="11583.290000000003"/>
    <x v="0"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n v="1417.3700000000026"/>
    <n v="0"/>
    <x v="0"/>
    <x v="0"/>
  </r>
  <r>
    <x v="32"/>
    <x v="14"/>
    <n v="19593.400000000001"/>
    <n v="19462.8"/>
    <x v="0"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n v="1339.7800000000025"/>
    <n v="1260.4400000000023"/>
    <x v="0"/>
    <x v="0"/>
  </r>
  <r>
    <x v="3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6"/>
    <n v="67506.006500000003"/>
    <n v="95450.279500000004"/>
    <x v="0"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n v="4820.0076000000045"/>
    <n v="279.53459999999905"/>
    <x v="0"/>
    <x v="0"/>
  </r>
  <r>
    <x v="3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9"/>
    <n v="0"/>
    <n v="142.72"/>
    <x v="0"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20"/>
    <n v="587.62"/>
    <n v="0"/>
    <x v="0"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n v="0"/>
    <n v="0"/>
    <x v="0"/>
    <x v="0"/>
  </r>
  <r>
    <x v="3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1"/>
    <n v="3366.41"/>
    <n v="6554.66"/>
    <x v="0"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n v="0.40999999999985448"/>
    <n v="392.32999999999993"/>
    <x v="0"/>
    <x v="0"/>
  </r>
  <r>
    <x v="33"/>
    <x v="2"/>
    <n v="2239"/>
    <n v="10892"/>
    <x v="0"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n v="2239"/>
    <n v="1467.4400000000005"/>
    <x v="0"/>
    <x v="0"/>
  </r>
  <r>
    <x v="33"/>
    <x v="3"/>
    <n v="1472.8"/>
    <n v="3926.8"/>
    <x v="0"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n v="706.8"/>
    <n v="-0.1999999999998181"/>
    <x v="0"/>
    <x v="0"/>
  </r>
  <r>
    <x v="33"/>
    <x v="4"/>
    <n v="13924.68"/>
    <n v="21953.68"/>
    <x v="0"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n v="7731.68"/>
    <n v="363.01000000000022"/>
    <x v="0"/>
    <x v="0"/>
  </r>
  <r>
    <x v="33"/>
    <x v="5"/>
    <n v="2714.02"/>
    <n v="3249.02"/>
    <x v="0"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n v="700.02"/>
    <n v="335.98999999999978"/>
    <x v="0"/>
    <x v="0"/>
  </r>
  <r>
    <x v="33"/>
    <x v="6"/>
    <n v="0"/>
    <n v="882"/>
    <x v="0"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n v="0"/>
    <n v="433.28999999999996"/>
    <x v="0"/>
    <x v="0"/>
  </r>
  <r>
    <x v="33"/>
    <x v="7"/>
    <n v="657.02"/>
    <n v="2383.02"/>
    <x v="0"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n v="1.999999999998181E-2"/>
    <n v="-0.28000000000020009"/>
    <x v="0"/>
    <x v="0"/>
  </r>
  <r>
    <x v="33"/>
    <x v="8"/>
    <n v="8182.4"/>
    <n v="8574.4"/>
    <x v="0"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n v="2048.3999999999996"/>
    <n v="2265.7900000000009"/>
    <x v="0"/>
    <x v="0"/>
  </r>
  <r>
    <x v="33"/>
    <x v="9"/>
    <n v="0"/>
    <n v="156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n v="0"/>
    <n v="-0.40000000000009095"/>
    <x v="0"/>
    <x v="0"/>
  </r>
  <r>
    <x v="33"/>
    <x v="10"/>
    <n v="0"/>
    <n v="3227.09"/>
    <x v="0"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n v="0"/>
    <n v="701.96"/>
    <x v="0"/>
    <x v="0"/>
  </r>
  <r>
    <x v="33"/>
    <x v="11"/>
    <n v="1382"/>
    <n v="1858"/>
    <x v="0"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n v="589"/>
    <n v="0"/>
    <x v="0"/>
    <x v="0"/>
  </r>
  <r>
    <x v="33"/>
    <x v="12"/>
    <n v="3050"/>
    <n v="1529"/>
    <x v="0"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n v="403"/>
    <n v="1247.8400000000001"/>
    <x v="0"/>
    <x v="0"/>
  </r>
  <r>
    <x v="33"/>
    <x v="13"/>
    <n v="2683"/>
    <n v="2113"/>
    <x v="0"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n v="0"/>
    <n v="0"/>
    <x v="0"/>
    <x v="0"/>
  </r>
  <r>
    <x v="33"/>
    <x v="14"/>
    <n v="5134.3999999999996"/>
    <n v="11299.4"/>
    <x v="0"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n v="669.39999999999964"/>
    <n v="749.69000000000051"/>
    <x v="0"/>
    <x v="0"/>
  </r>
  <r>
    <x v="33"/>
    <x v="15"/>
    <n v="1215.2"/>
    <n v="1741.2"/>
    <x v="0"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n v="471.20000000000005"/>
    <n v="65.3900000000001"/>
    <x v="0"/>
    <x v="0"/>
  </r>
  <r>
    <x v="33"/>
    <x v="16"/>
    <n v="26097.49"/>
    <n v="40082.490000000005"/>
    <x v="0"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n v="4384.4900000000016"/>
    <n v="0.41999999999825377"/>
    <x v="0"/>
    <x v="0"/>
  </r>
  <r>
    <x v="33"/>
    <x v="17"/>
    <n v="0"/>
    <n v="30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n v="0"/>
    <n v="0"/>
    <x v="0"/>
    <x v="0"/>
  </r>
  <r>
    <x v="3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19"/>
    <n v="0"/>
    <n v="4006.98"/>
    <x v="0"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n v="0"/>
    <n v="0"/>
    <x v="0"/>
    <x v="0"/>
  </r>
  <r>
    <x v="3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21"/>
    <n v="10817.51"/>
    <n v="16125.51"/>
    <x v="0"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n v="617.51000000000022"/>
    <n v="-0.25"/>
    <x v="0"/>
    <x v="0"/>
  </r>
  <r>
    <x v="34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2"/>
    <n v="0"/>
    <n v="10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n v="0"/>
    <n v="0"/>
    <x v="0"/>
    <x v="0"/>
  </r>
  <r>
    <x v="34"/>
    <x v="3"/>
    <n v="19968.5"/>
    <n v="37053.21"/>
    <x v="0"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n v="2005.2900000000009"/>
    <n v="0"/>
    <x v="0"/>
    <x v="0"/>
  </r>
  <r>
    <x v="34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0"/>
    <n v="0"/>
    <n v="2678.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n v="0"/>
    <n v="563.19999999999982"/>
    <x v="0"/>
    <x v="0"/>
  </r>
  <r>
    <x v="34"/>
    <x v="11"/>
    <n v="2810.11"/>
    <n v="809.4"/>
    <x v="0"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n v="0"/>
    <n v="0"/>
    <x v="0"/>
    <x v="0"/>
  </r>
  <r>
    <x v="3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3"/>
    <n v="12041.77"/>
    <n v="30251.149999999998"/>
    <x v="0"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n v="4261.4800000000005"/>
    <n v="0"/>
    <x v="0"/>
    <x v="0"/>
  </r>
  <r>
    <x v="3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5"/>
    <n v="15476.17"/>
    <n v="18868.73"/>
    <x v="0"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n v="0"/>
    <n v="0"/>
    <x v="0"/>
    <x v="0"/>
  </r>
  <r>
    <x v="34"/>
    <x v="16"/>
    <n v="525"/>
    <n v="0"/>
    <x v="0"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x v="0"/>
    <x v="0"/>
  </r>
  <r>
    <x v="3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9"/>
    <n v="1368"/>
    <n v="0"/>
    <x v="0"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n v="0"/>
    <n v="18601.68"/>
    <x v="0"/>
    <x v="0"/>
  </r>
  <r>
    <x v="34"/>
    <x v="20"/>
    <n v="6183.14"/>
    <n v="18186.669999999998"/>
    <x v="0"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n v="6093.54"/>
    <n v="6529.2000000000025"/>
    <x v="0"/>
    <x v="0"/>
  </r>
  <r>
    <x v="34"/>
    <x v="21"/>
    <n v="13604.68"/>
    <n v="10092.580000000002"/>
    <x v="0"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n v="1991.3000000000011"/>
    <n v="221.23000000000047"/>
    <x v="0"/>
    <x v="0"/>
  </r>
  <r>
    <x v="35"/>
    <x v="0"/>
    <n v="13775"/>
    <n v="22046"/>
    <x v="0"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n v="543"/>
    <n v="-316"/>
    <x v="0"/>
    <x v="0"/>
  </r>
  <r>
    <x v="35"/>
    <x v="1"/>
    <n v="416"/>
    <n v="4179"/>
    <x v="0"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n v="0"/>
    <n v="0"/>
    <x v="0"/>
    <x v="0"/>
  </r>
  <r>
    <x v="35"/>
    <x v="2"/>
    <n v="41266"/>
    <n v="54408"/>
    <x v="0"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n v="1455"/>
    <n v="6611"/>
    <x v="0"/>
    <x v="0"/>
  </r>
  <r>
    <x v="35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4"/>
    <n v="5299"/>
    <n v="-94"/>
    <x v="0"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n v="0"/>
    <n v="0"/>
    <x v="0"/>
    <x v="0"/>
  </r>
  <r>
    <x v="35"/>
    <x v="5"/>
    <n v="3799"/>
    <n v="2514"/>
    <x v="0"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n v="0"/>
    <n v="0"/>
    <x v="0"/>
    <x v="0"/>
  </r>
  <r>
    <x v="35"/>
    <x v="6"/>
    <n v="12833"/>
    <n v="25754"/>
    <x v="0"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n v="1245"/>
    <n v="442"/>
    <x v="0"/>
    <x v="0"/>
  </r>
  <r>
    <x v="35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8"/>
    <n v="10859"/>
    <n v="8835"/>
    <x v="0"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n v="2595"/>
    <n v="3380"/>
    <x v="0"/>
    <x v="0"/>
  </r>
  <r>
    <x v="35"/>
    <x v="9"/>
    <n v="6842"/>
    <n v="9870"/>
    <x v="0"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n v="5371"/>
    <n v="1138"/>
    <x v="0"/>
    <x v="0"/>
  </r>
  <r>
    <x v="35"/>
    <x v="10"/>
    <n v="14736"/>
    <n v="21243"/>
    <x v="0"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n v="1168"/>
    <n v="2538"/>
    <x v="0"/>
    <x v="0"/>
  </r>
  <r>
    <x v="35"/>
    <x v="11"/>
    <n v="7318"/>
    <n v="11735"/>
    <x v="0"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n v="1502"/>
    <n v="1589"/>
    <x v="0"/>
    <x v="0"/>
  </r>
  <r>
    <x v="35"/>
    <x v="12"/>
    <n v="7729"/>
    <n v="16381"/>
    <x v="0"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n v="4077"/>
    <n v="3010"/>
    <x v="0"/>
    <x v="0"/>
  </r>
  <r>
    <x v="35"/>
    <x v="13"/>
    <n v="84809"/>
    <n v="125856"/>
    <x v="0"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n v="7667"/>
    <n v="17767"/>
    <x v="0"/>
    <x v="0"/>
  </r>
  <r>
    <x v="35"/>
    <x v="14"/>
    <n v="51232"/>
    <n v="67069"/>
    <x v="0"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n v="4050"/>
    <n v="0"/>
    <x v="0"/>
    <x v="0"/>
  </r>
  <r>
    <x v="35"/>
    <x v="15"/>
    <n v="6785"/>
    <n v="14346"/>
    <x v="0"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n v="506"/>
    <n v="1395"/>
    <x v="0"/>
    <x v="0"/>
  </r>
  <r>
    <x v="3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17"/>
    <n v="17727"/>
    <n v="12301"/>
    <x v="0"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n v="361"/>
    <n v="4678"/>
    <x v="0"/>
    <x v="0"/>
  </r>
  <r>
    <x v="3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19"/>
    <n v="6731"/>
    <n v="2226"/>
    <x v="0"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n v="1041"/>
    <n v="0"/>
    <x v="0"/>
    <x v="0"/>
  </r>
  <r>
    <x v="35"/>
    <x v="20"/>
    <n v="50420"/>
    <n v="85202"/>
    <x v="0"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n v="7993"/>
    <n v="7531"/>
    <x v="0"/>
    <x v="0"/>
  </r>
  <r>
    <x v="35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0"/>
    <n v="1450.55"/>
    <n v="6480.33"/>
    <x v="0"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n v="0"/>
    <n v="0"/>
    <x v="0"/>
    <x v="0"/>
  </r>
  <r>
    <x v="3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2"/>
    <n v="0"/>
    <n v="2788.13"/>
    <x v="0"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n v="0"/>
    <n v="0"/>
    <x v="0"/>
    <x v="0"/>
  </r>
  <r>
    <x v="36"/>
    <x v="3"/>
    <n v="0"/>
    <n v="736.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n v="0"/>
    <n v="0"/>
    <x v="0"/>
    <x v="0"/>
  </r>
  <r>
    <x v="36"/>
    <x v="4"/>
    <n v="18228.41"/>
    <n v="6502.05"/>
    <x v="0"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n v="0"/>
    <n v="0"/>
    <x v="0"/>
    <x v="0"/>
  </r>
  <r>
    <x v="36"/>
    <x v="5"/>
    <n v="272.45999999999998"/>
    <n v="1113.3900000000001"/>
    <x v="0"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n v="0"/>
    <n v="0"/>
    <x v="0"/>
    <x v="0"/>
  </r>
  <r>
    <x v="3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7"/>
    <n v="0"/>
    <n v="5479.27"/>
    <x v="0"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n v="0"/>
    <n v="0"/>
    <x v="0"/>
    <x v="0"/>
  </r>
  <r>
    <x v="36"/>
    <x v="8"/>
    <n v="2776.79"/>
    <n v="4336"/>
    <x v="0"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n v="0"/>
    <n v="0"/>
    <x v="0"/>
    <x v="0"/>
  </r>
  <r>
    <x v="36"/>
    <x v="9"/>
    <n v="2292.6799999999998"/>
    <n v="111913.3"/>
    <x v="0"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n v="0"/>
    <n v="0"/>
    <x v="0"/>
    <x v="0"/>
  </r>
  <r>
    <x v="3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1"/>
    <n v="2524.33"/>
    <n v="4203.18"/>
    <x v="0"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n v="0"/>
    <n v="0"/>
    <x v="0"/>
    <x v="0"/>
  </r>
  <r>
    <x v="36"/>
    <x v="12"/>
    <n v="3611.7700000000004"/>
    <n v="170.22"/>
    <x v="0"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n v="0"/>
    <n v="0"/>
    <x v="0"/>
    <x v="0"/>
  </r>
  <r>
    <x v="36"/>
    <x v="13"/>
    <n v="703.62"/>
    <n v="2115.4"/>
    <x v="0"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n v="0"/>
    <n v="0"/>
    <x v="0"/>
    <x v="0"/>
  </r>
  <r>
    <x v="3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5"/>
    <n v="2520.91"/>
    <n v="2086.04"/>
    <x v="0"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n v="0"/>
    <n v="0"/>
    <x v="0"/>
    <x v="0"/>
  </r>
  <r>
    <x v="36"/>
    <x v="16"/>
    <n v="65598.600000000006"/>
    <n v="106162.83"/>
    <x v="0"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n v="0"/>
    <n v="0"/>
    <x v="0"/>
    <x v="0"/>
  </r>
  <r>
    <x v="36"/>
    <x v="17"/>
    <n v="952.86"/>
    <n v="879.03"/>
    <x v="0"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n v="0"/>
    <n v="0"/>
    <x v="0"/>
    <x v="0"/>
  </r>
  <r>
    <x v="3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9"/>
    <n v="0"/>
    <n v="1345.95"/>
    <x v="0"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n v="0"/>
    <n v="0"/>
    <x v="0"/>
    <x v="0"/>
  </r>
  <r>
    <x v="3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0"/>
    <n v="8292.0779999999995"/>
    <n v="9017.2268440000007"/>
    <x v="0"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n v="3035.0523999999996"/>
    <n v="2063.2204000000002"/>
    <x v="0"/>
    <x v="0"/>
  </r>
  <r>
    <x v="3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"/>
    <n v="61956.060680000097"/>
    <n v="87019.9668000003"/>
    <x v="0"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n v="6631.6794000001973"/>
    <n v="15886.553999999902"/>
    <x v="0"/>
    <x v="0"/>
  </r>
  <r>
    <x v="3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4"/>
    <n v="0"/>
    <n v="4559.5375299999996"/>
    <x v="0"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n v="0"/>
    <n v="0"/>
    <x v="0"/>
    <x v="0"/>
  </r>
  <r>
    <x v="3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7"/>
    <n v="813.45"/>
    <n v="0"/>
    <x v="0"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n v="0"/>
    <n v="0"/>
    <x v="0"/>
    <x v="0"/>
  </r>
  <r>
    <x v="3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9"/>
    <n v="0"/>
    <n v="279.48"/>
    <x v="0"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0"/>
    <n v="12991.62"/>
    <n v="4750.3760000000002"/>
    <x v="0"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n v="196.59200000000055"/>
    <n v="0"/>
    <x v="0"/>
    <x v="0"/>
  </r>
  <r>
    <x v="37"/>
    <x v="11"/>
    <n v="8613.6540800000002"/>
    <n v="12491.140744"/>
    <x v="0"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n v="2265.1127999999999"/>
    <n v="684.16480000000047"/>
    <x v="0"/>
    <x v="0"/>
  </r>
  <r>
    <x v="37"/>
    <x v="12"/>
    <n v="11088.37034496"/>
    <n v="13031.90363136001"/>
    <x v="0"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n v="2408.3549337600107"/>
    <n v="1808.2814976000009"/>
    <x v="0"/>
    <x v="0"/>
  </r>
  <r>
    <x v="3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4"/>
    <n v="24531.42"/>
    <n v="25533.089999999997"/>
    <x v="0"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n v="3871.489999999998"/>
    <n v="2023.1700000000019"/>
    <x v="0"/>
    <x v="0"/>
  </r>
  <r>
    <x v="3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6"/>
    <n v="661.85229600000002"/>
    <n v="0"/>
    <x v="0"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8"/>
    <x v="0"/>
    <n v="3026.56"/>
    <n v="4445.5"/>
    <x v="0"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n v="0"/>
    <n v="4315.869999999999"/>
    <x v="0"/>
    <x v="0"/>
  </r>
  <r>
    <x v="38"/>
    <x v="1"/>
    <n v="2255.4699999999998"/>
    <n v="5571.4800000000005"/>
    <x v="0"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n v="0"/>
    <n v="0"/>
    <x v="0"/>
    <x v="0"/>
  </r>
  <r>
    <x v="38"/>
    <x v="2"/>
    <n v="471247.08000000019"/>
    <n v="595287.33999999985"/>
    <x v="0"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n v="69019.600000000035"/>
    <n v="83671.060000000289"/>
    <x v="0"/>
    <x v="0"/>
  </r>
  <r>
    <x v="38"/>
    <x v="3"/>
    <n v="74106.930000000008"/>
    <n v="84227.170000000013"/>
    <x v="0"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n v="11124.880000000005"/>
    <n v="14128.119999999981"/>
    <x v="0"/>
    <x v="0"/>
  </r>
  <r>
    <x v="38"/>
    <x v="4"/>
    <n v="136834.66"/>
    <n v="179133.11000000004"/>
    <x v="0"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n v="30486.85000000002"/>
    <n v="24229.750000000029"/>
    <x v="0"/>
    <x v="0"/>
  </r>
  <r>
    <x v="38"/>
    <x v="5"/>
    <n v="1465.37"/>
    <n v="1616.35"/>
    <x v="0"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n v="660.78999999999985"/>
    <n v="0"/>
    <x v="0"/>
    <x v="0"/>
  </r>
  <r>
    <x v="38"/>
    <x v="6"/>
    <n v="24587.410000000003"/>
    <n v="27140.900000000005"/>
    <x v="0"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n v="1342.3600000000042"/>
    <n v="3967.0299999999988"/>
    <x v="0"/>
    <x v="0"/>
  </r>
  <r>
    <x v="38"/>
    <x v="7"/>
    <n v="18158.309999999994"/>
    <n v="18631.590000000004"/>
    <x v="0"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n v="0"/>
    <n v="1076.6399999999994"/>
    <x v="0"/>
    <x v="0"/>
  </r>
  <r>
    <x v="38"/>
    <x v="8"/>
    <n v="32465.710000000003"/>
    <n v="31400.059999999994"/>
    <x v="0"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n v="8928.2999999999956"/>
    <n v="3254.3700000000026"/>
    <x v="0"/>
    <x v="0"/>
  </r>
  <r>
    <x v="38"/>
    <x v="9"/>
    <n v="18071.57"/>
    <n v="18693.349999999999"/>
    <x v="0"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n v="4654.7500000000018"/>
    <n v="2530.4200000000019"/>
    <x v="0"/>
    <x v="0"/>
  </r>
  <r>
    <x v="38"/>
    <x v="10"/>
    <n v="6394.8000000000011"/>
    <n v="3878.5699999999997"/>
    <x v="0"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n v="0"/>
    <n v="0"/>
    <x v="0"/>
    <x v="0"/>
  </r>
  <r>
    <x v="38"/>
    <x v="11"/>
    <n v="34527.909999999996"/>
    <n v="52508.839999999982"/>
    <x v="0"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n v="9126.8399999999929"/>
    <n v="0"/>
    <x v="0"/>
    <x v="0"/>
  </r>
  <r>
    <x v="38"/>
    <x v="12"/>
    <n v="44877.33"/>
    <n v="72606.580000000031"/>
    <x v="0"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n v="12660.600000000002"/>
    <n v="7720.929999999993"/>
    <x v="0"/>
    <x v="0"/>
  </r>
  <r>
    <x v="38"/>
    <x v="13"/>
    <n v="344698.27"/>
    <n v="410823.46999999986"/>
    <x v="0"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n v="46689.079999999958"/>
    <n v="77178.290000000037"/>
    <x v="0"/>
    <x v="0"/>
  </r>
  <r>
    <x v="38"/>
    <x v="14"/>
    <n v="315406.18999999994"/>
    <n v="299513.18999999977"/>
    <x v="0"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n v="24976.889999999898"/>
    <n v="22343.470000000088"/>
    <x v="0"/>
    <x v="0"/>
  </r>
  <r>
    <x v="38"/>
    <x v="15"/>
    <n v="56470.77"/>
    <n v="55103.930000000015"/>
    <x v="0"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n v="4355.8100000000049"/>
    <n v="172.27999999999884"/>
    <x v="0"/>
    <x v="0"/>
  </r>
  <r>
    <x v="38"/>
    <x v="16"/>
    <n v="683828.85000000009"/>
    <n v="878609.5900000002"/>
    <x v="0"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n v="110961.55999999994"/>
    <n v="56751.699999999721"/>
    <x v="0"/>
    <x v="0"/>
  </r>
  <r>
    <x v="38"/>
    <x v="17"/>
    <n v="37824.860000000008"/>
    <n v="103702.45000000001"/>
    <x v="0"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n v="1132.8400000000038"/>
    <n v="27773.389999999985"/>
    <x v="0"/>
    <x v="0"/>
  </r>
  <r>
    <x v="3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8"/>
    <x v="19"/>
    <n v="0"/>
    <n v="50356.460000000014"/>
    <x v="0"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n v="0"/>
    <n v="7606.6299999999974"/>
    <x v="0"/>
    <x v="0"/>
  </r>
  <r>
    <x v="38"/>
    <x v="20"/>
    <n v="89730.869999999981"/>
    <n v="102263.88999999998"/>
    <x v="0"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n v="6402.1199999999808"/>
    <n v="11650.490000000005"/>
    <x v="0"/>
    <x v="0"/>
  </r>
  <r>
    <x v="38"/>
    <x v="21"/>
    <n v="54420.59"/>
    <n v="49264.81"/>
    <x v="0"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n v="9911.2999999999956"/>
    <n v="8668.1799999999857"/>
    <x v="0"/>
    <x v="0"/>
  </r>
  <r>
    <x v="39"/>
    <x v="0"/>
    <n v="310.04000000000002"/>
    <n v="1023.5400000000001"/>
    <x v="0"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n v="0"/>
    <n v="63.649999999999977"/>
    <x v="0"/>
    <x v="0"/>
  </r>
  <r>
    <x v="3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2"/>
    <n v="54.21"/>
    <n v="54.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.21"/>
    <n v="0"/>
    <x v="0"/>
    <x v="0"/>
  </r>
  <r>
    <x v="3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9"/>
    <n v="0"/>
    <n v="98.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n v="0"/>
    <n v="0"/>
    <x v="0"/>
    <x v="0"/>
  </r>
  <r>
    <x v="39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1"/>
    <n v="80.680000000000007"/>
    <n v="2831.73"/>
    <x v="0"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n v="13.75"/>
    <n v="1858.7000000000003"/>
    <x v="0"/>
    <x v="0"/>
  </r>
  <r>
    <x v="39"/>
    <x v="12"/>
    <n v="1356.92"/>
    <n v="1539.3899999999999"/>
    <x v="0"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n v="782.86"/>
    <n v="60.789999999999964"/>
    <x v="0"/>
    <x v="0"/>
  </r>
  <r>
    <x v="39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4"/>
    <n v="5733.84"/>
    <n v="7142.5"/>
    <x v="0"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n v="1706.1900000000005"/>
    <n v="833.19000000000051"/>
    <x v="0"/>
    <x v="0"/>
  </r>
  <r>
    <x v="3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6"/>
    <n v="5.4200000000000017"/>
    <n v="0"/>
    <x v="0"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n v="0"/>
    <n v="0"/>
    <x v="0"/>
    <x v="0"/>
  </r>
  <r>
    <x v="39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20"/>
    <n v="2080.94"/>
    <n v="560.51"/>
    <x v="0"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n v="233.82999999999993"/>
    <n v="0"/>
    <x v="0"/>
    <x v="0"/>
  </r>
  <r>
    <x v="3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2"/>
    <n v="15741.23"/>
    <n v="16973.73"/>
    <x v="0"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n v="0"/>
    <n v="0"/>
    <x v="0"/>
    <x v="0"/>
  </r>
  <r>
    <x v="4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4"/>
    <n v="21874.34"/>
    <n v="42321.419999999896"/>
    <x v="0"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n v="0"/>
    <n v="0"/>
    <x v="0"/>
    <x v="0"/>
  </r>
  <r>
    <x v="4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7"/>
    <n v="8088.6199999999899"/>
    <n v="19715.459999999901"/>
    <x v="0"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n v="0"/>
    <n v="0"/>
    <x v="0"/>
    <x v="0"/>
  </r>
  <r>
    <x v="40"/>
    <x v="8"/>
    <n v="4268.4399999999896"/>
    <n v="4544.7199999999903"/>
    <x v="0"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n v="0"/>
    <n v="0"/>
    <x v="0"/>
    <x v="0"/>
  </r>
  <r>
    <x v="4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6"/>
    <n v="218377.69999999899"/>
    <n v="313364.39"/>
    <x v="0"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n v="0"/>
    <n v="0"/>
    <x v="0"/>
    <x v="0"/>
  </r>
  <r>
    <x v="4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9"/>
    <n v="84735.449999999895"/>
    <n v="105526.83"/>
    <x v="0"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n v="0"/>
    <n v="0"/>
    <x v="0"/>
    <x v="0"/>
  </r>
  <r>
    <x v="40"/>
    <x v="20"/>
    <n v="2112.8200000000002"/>
    <n v="1371.420000000001"/>
    <x v="0"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n v="0"/>
    <n v="0"/>
    <x v="0"/>
    <x v="0"/>
  </r>
  <r>
    <x v="4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0"/>
    <n v="47923.03"/>
    <n v="6403.6099999999988"/>
    <x v="0"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n v="2606.3899999999994"/>
    <n v="0"/>
    <x v="0"/>
    <x v="0"/>
  </r>
  <r>
    <x v="41"/>
    <x v="1"/>
    <n v="56171.54"/>
    <n v="61783.100000000006"/>
    <x v="0"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n v="7178.0500000000029"/>
    <n v="4080.8299999999945"/>
    <x v="0"/>
    <x v="0"/>
  </r>
  <r>
    <x v="41"/>
    <x v="2"/>
    <n v="481441.64"/>
    <n v="752441.33"/>
    <x v="0"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n v="63195.869999999995"/>
    <n v="89656.210000000079"/>
    <x v="0"/>
    <x v="0"/>
  </r>
  <r>
    <x v="4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4"/>
    <n v="33305.67"/>
    <n v="73804.099999999991"/>
    <x v="0"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n v="2913.6999999999971"/>
    <n v="19833.600000000006"/>
    <x v="0"/>
    <x v="0"/>
  </r>
  <r>
    <x v="4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6"/>
    <n v="4812.79"/>
    <n v="7561.95"/>
    <x v="0"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n v="693.67000000000007"/>
    <n v="1371.87"/>
    <x v="0"/>
    <x v="0"/>
  </r>
  <r>
    <x v="41"/>
    <x v="7"/>
    <n v="71982.320000000007"/>
    <n v="102590.65"/>
    <x v="0"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n v="13616.500000000007"/>
    <n v="21092.210000000006"/>
    <x v="0"/>
    <x v="0"/>
  </r>
  <r>
    <x v="41"/>
    <x v="8"/>
    <n v="33600.69"/>
    <n v="48345.030000000006"/>
    <x v="0"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n v="3030.0500000000029"/>
    <n v="2180.3999999999942"/>
    <x v="0"/>
    <x v="0"/>
  </r>
  <r>
    <x v="41"/>
    <x v="9"/>
    <n v="42818.8"/>
    <n v="42079.880000000005"/>
    <x v="0"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n v="1631.9800000000032"/>
    <n v="1988.4599999999991"/>
    <x v="0"/>
    <x v="0"/>
  </r>
  <r>
    <x v="41"/>
    <x v="10"/>
    <n v="25327.59"/>
    <n v="22091.27"/>
    <x v="0"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n v="4588.84"/>
    <n v="0"/>
    <x v="0"/>
    <x v="0"/>
  </r>
  <r>
    <x v="41"/>
    <x v="11"/>
    <n v="49581.14"/>
    <n v="72930.720000000001"/>
    <x v="0"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n v="4637.9499999999971"/>
    <n v="6100.9199999999983"/>
    <x v="0"/>
    <x v="0"/>
  </r>
  <r>
    <x v="41"/>
    <x v="12"/>
    <n v="42888.75"/>
    <n v="53178.01"/>
    <x v="0"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n v="7542.5299999999988"/>
    <n v="9566.6999999999971"/>
    <x v="0"/>
    <x v="0"/>
  </r>
  <r>
    <x v="4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4"/>
    <n v="177138.26"/>
    <n v="318716.18000000005"/>
    <x v="0"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n v="41306.430000000022"/>
    <n v="15211.150000000023"/>
    <x v="0"/>
    <x v="0"/>
  </r>
  <r>
    <x v="4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6"/>
    <n v="321185.76"/>
    <n v="433184.19"/>
    <x v="0"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n v="11641.770000000019"/>
    <n v="15847.340000000026"/>
    <x v="0"/>
    <x v="0"/>
  </r>
  <r>
    <x v="4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9"/>
    <n v="0"/>
    <n v="158002.89000000001"/>
    <x v="0"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n v="0"/>
    <n v="29884.139999999985"/>
    <x v="0"/>
    <x v="0"/>
  </r>
  <r>
    <x v="41"/>
    <x v="20"/>
    <n v="78802.41"/>
    <n v="118731.54000000001"/>
    <x v="0"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n v="15993.370000000003"/>
    <n v="15267.520000000004"/>
    <x v="0"/>
    <x v="0"/>
  </r>
  <r>
    <x v="41"/>
    <x v="21"/>
    <n v="19140.22"/>
    <n v="29745.4"/>
    <x v="0"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n v="3768.9200000000019"/>
    <n v="0"/>
    <x v="0"/>
    <x v="0"/>
  </r>
  <r>
    <x v="42"/>
    <x v="0"/>
    <n v="37.68"/>
    <n v="0"/>
    <x v="0"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n v="0"/>
    <n v="0"/>
    <x v="0"/>
    <x v="0"/>
  </r>
  <r>
    <x v="4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2"/>
    <n v="38775.86"/>
    <n v="47511.03"/>
    <x v="0"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n v="5874.1399999999994"/>
    <n v="5932.3499999999985"/>
    <x v="0"/>
    <x v="0"/>
  </r>
  <r>
    <x v="42"/>
    <x v="3"/>
    <n v="8233.2000000000007"/>
    <n v="7750.7800000000007"/>
    <x v="0"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n v="154.60000000000036"/>
    <n v="2589.7600000000002"/>
    <x v="0"/>
    <x v="0"/>
  </r>
  <r>
    <x v="42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6"/>
    <n v="735.9"/>
    <n v="916.5"/>
    <x v="0"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n v="0"/>
    <n v="0"/>
    <x v="0"/>
    <x v="0"/>
  </r>
  <r>
    <x v="4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8"/>
    <n v="331.21"/>
    <n v="328.94"/>
    <x v="0"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n v="0"/>
    <n v="12.490000000000009"/>
    <x v="0"/>
    <x v="0"/>
  </r>
  <r>
    <x v="4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1"/>
    <n v="5296.37"/>
    <n v="5737.71"/>
    <x v="0"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n v="659.13000000000011"/>
    <n v="464.0600000000004"/>
    <x v="0"/>
    <x v="0"/>
  </r>
  <r>
    <x v="42"/>
    <x v="12"/>
    <n v="562.95000000000005"/>
    <n v="710.24"/>
    <x v="0"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n v="0"/>
    <n v="516.72"/>
    <x v="0"/>
    <x v="0"/>
  </r>
  <r>
    <x v="42"/>
    <x v="13"/>
    <n v="485.06"/>
    <n v="2344.19"/>
    <x v="0"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n v="0"/>
    <n v="0"/>
    <x v="0"/>
    <x v="0"/>
  </r>
  <r>
    <x v="42"/>
    <x v="14"/>
    <n v="39366.74"/>
    <n v="41794.499999999993"/>
    <x v="0"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n v="3495.1199999999953"/>
    <n v="2378.9100000000035"/>
    <x v="0"/>
    <x v="0"/>
  </r>
  <r>
    <x v="42"/>
    <x v="15"/>
    <n v="4487.28"/>
    <n v="5896.72"/>
    <x v="0"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n v="0"/>
    <n v="0"/>
    <x v="0"/>
    <x v="0"/>
  </r>
  <r>
    <x v="42"/>
    <x v="16"/>
    <n v="30986.14"/>
    <n v="28673.609999999997"/>
    <x v="0"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n v="4456.8499999999985"/>
    <n v="4360.6200000000026"/>
    <x v="0"/>
    <x v="0"/>
  </r>
  <r>
    <x v="4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20"/>
    <n v="12587.61"/>
    <n v="14176.7"/>
    <x v="0"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n v="1168.9000000000015"/>
    <n v="361.68000000000029"/>
    <x v="0"/>
    <x v="0"/>
  </r>
  <r>
    <x v="4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0"/>
    <n v="10585.08"/>
    <n v="12928.86"/>
    <x v="0"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n v="2109.1800000000003"/>
    <n v="9545.18"/>
    <x v="0"/>
    <x v="0"/>
  </r>
  <r>
    <x v="43"/>
    <x v="1"/>
    <n v="14740.68"/>
    <n v="11634.2"/>
    <x v="0"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n v="0"/>
    <n v="5589.989999999998"/>
    <x v="0"/>
    <x v="0"/>
  </r>
  <r>
    <x v="4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3"/>
    <n v="5288.82"/>
    <n v="1314.0299999999997"/>
    <x v="0"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n v="811.31999999999971"/>
    <n v="748.40999999999985"/>
    <x v="0"/>
    <x v="0"/>
  </r>
  <r>
    <x v="43"/>
    <x v="4"/>
    <n v="16814.669999999998"/>
    <n v="31032.54"/>
    <x v="0"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n v="0"/>
    <n v="12825.43"/>
    <x v="0"/>
    <x v="0"/>
  </r>
  <r>
    <x v="43"/>
    <x v="5"/>
    <n v="4059.23"/>
    <n v="3240.16"/>
    <x v="0"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n v="0"/>
    <n v="0"/>
    <x v="0"/>
    <x v="0"/>
  </r>
  <r>
    <x v="43"/>
    <x v="6"/>
    <n v="4767.78"/>
    <n v="2501.48"/>
    <x v="0"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n v="0"/>
    <n v="2837.0499999999997"/>
    <x v="0"/>
    <x v="0"/>
  </r>
  <r>
    <x v="43"/>
    <x v="7"/>
    <n v="2534.96"/>
    <n v="5749.44"/>
    <x v="0"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n v="0"/>
    <n v="0"/>
    <x v="0"/>
    <x v="0"/>
  </r>
  <r>
    <x v="43"/>
    <x v="8"/>
    <n v="15871.16"/>
    <n v="19258.330000000002"/>
    <x v="0"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n v="5161.4500000000007"/>
    <n v="9511.99"/>
    <x v="0"/>
    <x v="0"/>
  </r>
  <r>
    <x v="43"/>
    <x v="9"/>
    <n v="41046.379999999997"/>
    <n v="37848.85"/>
    <x v="0"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n v="14742.779999999999"/>
    <n v="17092.440000000002"/>
    <x v="0"/>
    <x v="0"/>
  </r>
  <r>
    <x v="43"/>
    <x v="10"/>
    <n v="9959.2900000000009"/>
    <n v="5170.88"/>
    <x v="0"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n v="1352.9500000000007"/>
    <n v="2404.98"/>
    <x v="0"/>
    <x v="0"/>
  </r>
  <r>
    <x v="43"/>
    <x v="11"/>
    <n v="395.58"/>
    <n v="1754.5499999999997"/>
    <x v="0"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n v="0"/>
    <n v="0"/>
    <x v="0"/>
    <x v="0"/>
  </r>
  <r>
    <x v="4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13"/>
    <n v="207.71"/>
    <n v="555.12"/>
    <x v="0"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n v="0"/>
    <n v="0"/>
    <x v="0"/>
    <x v="0"/>
  </r>
  <r>
    <x v="43"/>
    <x v="14"/>
    <n v="49876.33"/>
    <n v="71536.740000000005"/>
    <x v="0"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n v="3632.9400000000023"/>
    <n v="4316.4100000000035"/>
    <x v="0"/>
    <x v="0"/>
  </r>
  <r>
    <x v="43"/>
    <x v="15"/>
    <n v="2278.2399999999998"/>
    <n v="4392.16"/>
    <x v="0"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n v="302.7199999999998"/>
    <n v="1116.6699999999996"/>
    <x v="0"/>
    <x v="0"/>
  </r>
  <r>
    <x v="43"/>
    <x v="16"/>
    <n v="182417.03"/>
    <n v="157201.25"/>
    <x v="0"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n v="3791.4599999999919"/>
    <n v="53372.31"/>
    <x v="0"/>
    <x v="0"/>
  </r>
  <r>
    <x v="43"/>
    <x v="17"/>
    <n v="31390.12"/>
    <n v="31440.46"/>
    <x v="0"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n v="8460.2599999999984"/>
    <n v="10908.139999999996"/>
    <x v="0"/>
    <x v="0"/>
  </r>
  <r>
    <x v="4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19"/>
    <n v="65791.960000000006"/>
    <n v="87812.49"/>
    <x v="0"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n v="14556.490000000005"/>
    <n v="13472.429999999993"/>
    <x v="0"/>
    <x v="0"/>
  </r>
  <r>
    <x v="43"/>
    <x v="20"/>
    <n v="94571.49"/>
    <n v="96569.310000000012"/>
    <x v="0"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n v="20723.260000000009"/>
    <n v="15773.309999999998"/>
    <x v="0"/>
    <x v="0"/>
  </r>
  <r>
    <x v="43"/>
    <x v="21"/>
    <n v="14670.49"/>
    <n v="28843.89"/>
    <x v="0"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n v="1221.1000000000004"/>
    <n v="0"/>
    <x v="0"/>
    <x v="0"/>
  </r>
  <r>
    <x v="4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3"/>
    <n v="1009.77"/>
    <n v="756.4"/>
    <x v="0"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7"/>
    <n v="424.78"/>
    <n v="646.74"/>
    <x v="0"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n v="0"/>
    <n v="0"/>
    <x v="0"/>
    <x v="0"/>
  </r>
  <r>
    <x v="4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20"/>
    <n v="0"/>
    <n v="1383.04"/>
    <x v="0"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n v="0"/>
    <n v="0"/>
    <x v="0"/>
    <x v="0"/>
  </r>
  <r>
    <x v="44"/>
    <x v="21"/>
    <n v="1414.87"/>
    <n v="834.57"/>
    <x v="0"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n v="0"/>
    <n v="0"/>
    <x v="0"/>
    <x v="0"/>
  </r>
  <r>
    <x v="4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3"/>
    <n v="10631.14"/>
    <n v="11816.629999999997"/>
    <x v="0"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n v="4072.3199999999988"/>
    <n v="1175.6400000000012"/>
    <x v="0"/>
    <x v="0"/>
  </r>
  <r>
    <x v="45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7"/>
    <n v="838.3"/>
    <n v="0"/>
    <x v="0"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n v="0"/>
    <n v="0"/>
    <x v="0"/>
    <x v="0"/>
  </r>
  <r>
    <x v="45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9"/>
    <n v="12691.240000000003"/>
    <n v="18466.200000000004"/>
    <x v="0"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n v="2449.25"/>
    <n v="944.53000000000065"/>
    <x v="0"/>
    <x v="0"/>
  </r>
  <r>
    <x v="45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1"/>
    <n v="316.64999999999998"/>
    <n v="339.08"/>
    <x v="0"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n v="0"/>
    <n v="0"/>
    <x v="0"/>
    <x v="0"/>
  </r>
  <r>
    <x v="45"/>
    <x v="12"/>
    <n v="114.52"/>
    <n v="1385.99"/>
    <x v="0"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n v="0"/>
    <n v="0"/>
    <x v="0"/>
    <x v="0"/>
  </r>
  <r>
    <x v="45"/>
    <x v="13"/>
    <n v="45664.049999999996"/>
    <n v="130563.44"/>
    <x v="0"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n v="6077.6399999999921"/>
    <n v="17350.799999999988"/>
    <x v="0"/>
    <x v="0"/>
  </r>
  <r>
    <x v="45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6"/>
    <n v="84140.159999999989"/>
    <n v="101607.98"/>
    <x v="0"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n v="14940.819999999992"/>
    <n v="4397.429999999993"/>
    <x v="0"/>
    <x v="0"/>
  </r>
  <r>
    <x v="45"/>
    <x v="17"/>
    <n v="35923.770000000004"/>
    <n v="15567.14"/>
    <x v="0"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n v="0"/>
    <n v="348.45000000000073"/>
    <x v="0"/>
    <x v="0"/>
  </r>
  <r>
    <x v="4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1"/>
    <n v="20266.689999999999"/>
    <n v="8870.65"/>
    <x v="0"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n v="347.89999999999782"/>
    <n v="639.39000000000124"/>
    <x v="0"/>
    <x v="0"/>
  </r>
  <r>
    <x v="4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"/>
    <n v="0"/>
    <n v="664"/>
    <x v="0"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2"/>
    <n v="8857"/>
    <n v="12652"/>
    <x v="0"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n v="582"/>
    <n v="517"/>
    <x v="0"/>
    <x v="0"/>
  </r>
  <r>
    <x v="4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0"/>
    <n v="897"/>
    <n v="4323"/>
    <x v="0"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n v="897"/>
    <n v="627"/>
    <x v="0"/>
    <x v="0"/>
  </r>
  <r>
    <x v="4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4"/>
    <n v="4232"/>
    <n v="4689"/>
    <x v="0"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n v="109"/>
    <n v="438"/>
    <x v="0"/>
    <x v="0"/>
  </r>
  <r>
    <x v="4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6"/>
    <n v="107"/>
    <n v="10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"/>
    <n v="0"/>
    <x v="0"/>
    <x v="0"/>
  </r>
  <r>
    <x v="4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8"/>
    <n v="2445"/>
    <n v="213"/>
    <x v="0"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n v="0"/>
    <n v="0"/>
    <x v="0"/>
    <x v="0"/>
  </r>
  <r>
    <x v="46"/>
    <x v="19"/>
    <n v="5724"/>
    <n v="9802"/>
    <x v="0"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n v="266"/>
    <n v="370"/>
    <x v="0"/>
    <x v="0"/>
  </r>
  <r>
    <x v="4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0"/>
    <n v="21666.41"/>
    <n v="55313.66"/>
    <x v="0"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n v="0"/>
    <n v="1324.7399999999907"/>
    <x v="0"/>
    <x v="0"/>
  </r>
  <r>
    <x v="47"/>
    <x v="1"/>
    <n v="13306.89"/>
    <n v="23937.72"/>
    <x v="0"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n v="0"/>
    <n v="397.86000000000058"/>
    <x v="0"/>
    <x v="0"/>
  </r>
  <r>
    <x v="47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7"/>
    <n v="11237.52"/>
    <n v="31438.65"/>
    <x v="0"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n v="0"/>
    <n v="4493.0499999999956"/>
    <x v="0"/>
    <x v="0"/>
  </r>
  <r>
    <x v="47"/>
    <x v="8"/>
    <n v="0"/>
    <n v="83344.56"/>
    <x v="0"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n v="0"/>
    <n v="-71.079999999987194"/>
    <x v="0"/>
    <x v="0"/>
  </r>
  <r>
    <x v="47"/>
    <x v="9"/>
    <n v="106073.81"/>
    <n v="109721.44"/>
    <x v="0"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n v="125.02000000000407"/>
    <n v="323.94999999999709"/>
    <x v="0"/>
    <x v="0"/>
  </r>
  <r>
    <x v="47"/>
    <x v="10"/>
    <n v="53253.72"/>
    <n v="87788.48000000001"/>
    <x v="0"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n v="1475.1600000000035"/>
    <n v="38.279999999998836"/>
    <x v="0"/>
    <x v="0"/>
  </r>
  <r>
    <x v="47"/>
    <x v="11"/>
    <n v="34226.17"/>
    <n v="44508.06"/>
    <x v="0"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n v="2685.8399999999965"/>
    <n v="-638.90999999999622"/>
    <x v="0"/>
    <x v="0"/>
  </r>
  <r>
    <x v="47"/>
    <x v="12"/>
    <n v="103521.06"/>
    <n v="40019.760000000002"/>
    <x v="0"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n v="0"/>
    <n v="-539.74000000000524"/>
    <x v="0"/>
    <x v="0"/>
  </r>
  <r>
    <x v="47"/>
    <x v="13"/>
    <n v="47029.21"/>
    <n v="23418.29"/>
    <x v="0"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n v="4966.2200000000012"/>
    <n v="40651.060000000005"/>
    <x v="0"/>
    <x v="0"/>
  </r>
  <r>
    <x v="47"/>
    <x v="14"/>
    <n v="53374.479999999996"/>
    <n v="147441.82999999999"/>
    <x v="0"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n v="1626.7200000000012"/>
    <n v="3784.4700000000303"/>
    <x v="0"/>
    <x v="0"/>
  </r>
  <r>
    <x v="4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6"/>
    <n v="122374.01"/>
    <n v="340882.93999999994"/>
    <x v="0"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n v="38988.47"/>
    <n v="-4524.0899999999674"/>
    <x v="0"/>
    <x v="0"/>
  </r>
  <r>
    <x v="4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9"/>
    <n v="0"/>
    <n v="942.08000000000175"/>
    <x v="0"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n v="0"/>
    <n v="0"/>
    <x v="0"/>
    <x v="0"/>
  </r>
  <r>
    <x v="4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21"/>
    <n v="0"/>
    <n v="160772.98000000001"/>
    <x v="0"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n v="0"/>
    <n v="1076.7699999999895"/>
    <x v="0"/>
    <x v="0"/>
  </r>
  <r>
    <x v="48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"/>
    <n v="636"/>
    <n v="0"/>
    <x v="0"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4"/>
    <n v="0"/>
    <n v="4984"/>
    <x v="0"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n v="0"/>
    <n v="0"/>
    <x v="0"/>
    <x v="0"/>
  </r>
  <r>
    <x v="48"/>
    <x v="5"/>
    <n v="2466"/>
    <n v="5063"/>
    <x v="0"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n v="921"/>
    <n v="0"/>
    <x v="0"/>
    <x v="0"/>
  </r>
  <r>
    <x v="48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7"/>
    <n v="10031"/>
    <n v="259"/>
    <x v="0"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n v="0"/>
    <n v="0"/>
    <x v="0"/>
    <x v="0"/>
  </r>
  <r>
    <x v="48"/>
    <x v="8"/>
    <n v="48934"/>
    <n v="48093"/>
    <x v="0"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n v="6977"/>
    <n v="3818"/>
    <x v="0"/>
    <x v="0"/>
  </r>
  <r>
    <x v="48"/>
    <x v="9"/>
    <n v="7326"/>
    <n v="5061"/>
    <x v="0"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n v="146"/>
    <n v="912"/>
    <x v="0"/>
    <x v="0"/>
  </r>
  <r>
    <x v="48"/>
    <x v="10"/>
    <n v="10119"/>
    <n v="19982"/>
    <x v="0"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n v="2224"/>
    <n v="5190"/>
    <x v="0"/>
    <x v="0"/>
  </r>
  <r>
    <x v="48"/>
    <x v="11"/>
    <n v="37922"/>
    <n v="56444"/>
    <x v="0"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n v="2882"/>
    <n v="2728"/>
    <x v="0"/>
    <x v="0"/>
  </r>
  <r>
    <x v="48"/>
    <x v="12"/>
    <n v="28709"/>
    <n v="54491"/>
    <x v="0"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n v="5460"/>
    <n v="4055"/>
    <x v="0"/>
    <x v="0"/>
  </r>
  <r>
    <x v="48"/>
    <x v="13"/>
    <n v="16531"/>
    <n v="48431"/>
    <x v="0"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n v="5619"/>
    <n v="641"/>
    <x v="0"/>
    <x v="0"/>
  </r>
  <r>
    <x v="48"/>
    <x v="14"/>
    <n v="171800"/>
    <n v="189675"/>
    <x v="0"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n v="13794"/>
    <n v="6354"/>
    <x v="0"/>
    <x v="0"/>
  </r>
  <r>
    <x v="48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6"/>
    <n v="85985"/>
    <n v="99637"/>
    <x v="0"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n v="10218"/>
    <n v="4588"/>
    <x v="0"/>
    <x v="0"/>
  </r>
  <r>
    <x v="48"/>
    <x v="17"/>
    <n v="1900"/>
    <n v="5063"/>
    <x v="0"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n v="1193"/>
    <n v="567"/>
    <x v="0"/>
    <x v="0"/>
  </r>
  <r>
    <x v="4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9"/>
    <n v="28567"/>
    <n v="89535"/>
    <x v="0"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n v="6865"/>
    <n v="13802"/>
    <x v="0"/>
    <x v="0"/>
  </r>
  <r>
    <x v="48"/>
    <x v="20"/>
    <n v="49795"/>
    <n v="65310"/>
    <x v="0"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n v="5247"/>
    <n v="4632"/>
    <x v="0"/>
    <x v="0"/>
  </r>
  <r>
    <x v="48"/>
    <x v="21"/>
    <n v="48424"/>
    <n v="70668"/>
    <x v="0"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n v="11814"/>
    <n v="12581"/>
    <x v="0"/>
    <x v="0"/>
  </r>
  <r>
    <x v="4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"/>
    <n v="9136.8700000000008"/>
    <n v="14691.09"/>
    <x v="0"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n v="0"/>
    <n v="2682.9599999999991"/>
    <x v="0"/>
    <x v="0"/>
  </r>
  <r>
    <x v="49"/>
    <x v="2"/>
    <n v="96276.62"/>
    <n v="126098.54"/>
    <x v="0"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n v="7694.3799999999901"/>
    <n v="9614.3300000000017"/>
    <x v="0"/>
    <x v="0"/>
  </r>
  <r>
    <x v="49"/>
    <x v="3"/>
    <n v="16229.35"/>
    <n v="16528.830000000002"/>
    <x v="0"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n v="2641.4500000000007"/>
    <n v="-173.8799999999992"/>
    <x v="0"/>
    <x v="0"/>
  </r>
  <r>
    <x v="49"/>
    <x v="4"/>
    <n v="1494.85"/>
    <n v="6625.75"/>
    <x v="0"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n v="0"/>
    <n v="176.23999999999978"/>
    <x v="0"/>
    <x v="0"/>
  </r>
  <r>
    <x v="4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6"/>
    <n v="5263.75"/>
    <n v="11783.43"/>
    <x v="0"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n v="183.39000000000033"/>
    <n v="689.2599999999984"/>
    <x v="0"/>
    <x v="0"/>
  </r>
  <r>
    <x v="4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2"/>
    <n v="1327.32"/>
    <n v="309.7"/>
    <x v="0"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n v="0"/>
    <n v="0"/>
    <x v="0"/>
    <x v="0"/>
  </r>
  <r>
    <x v="49"/>
    <x v="13"/>
    <n v="127784.74"/>
    <n v="137232.34000000003"/>
    <x v="0"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n v="16172.680000000008"/>
    <n v="14590.029999999999"/>
    <x v="0"/>
    <x v="0"/>
  </r>
  <r>
    <x v="4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5"/>
    <n v="3638.06"/>
    <n v="4897.84"/>
    <x v="0"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n v="296.94000000000005"/>
    <n v="0"/>
    <x v="0"/>
    <x v="0"/>
  </r>
  <r>
    <x v="4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7"/>
    <n v="23487.59"/>
    <n v="24132.230000000003"/>
    <x v="0"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n v="1090.7400000000016"/>
    <n v="2121"/>
    <x v="0"/>
    <x v="0"/>
  </r>
  <r>
    <x v="4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20"/>
    <n v="15030.29"/>
    <n v="11653.820000000002"/>
    <x v="0"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n v="2066.4800000000014"/>
    <n v="1053.7800000000007"/>
    <x v="0"/>
    <x v="0"/>
  </r>
  <r>
    <x v="49"/>
    <x v="21"/>
    <n v="5814.79"/>
    <n v="6693.19"/>
    <x v="0"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n v="1078.5299999999997"/>
    <n v="363.52000000000044"/>
    <x v="0"/>
    <x v="0"/>
  </r>
  <r>
    <x v="50"/>
    <x v="0"/>
    <n v="41935.51"/>
    <n v="139155.97"/>
    <x v="0"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n v="3860.6800000000003"/>
    <n v="19920.319999999978"/>
    <x v="0"/>
    <x v="0"/>
  </r>
  <r>
    <x v="5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2"/>
    <n v="541244.64"/>
    <n v="966897.59000000008"/>
    <x v="0"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n v="77611.200000000012"/>
    <n v="133203.60999999999"/>
    <x v="0"/>
    <x v="0"/>
  </r>
  <r>
    <x v="50"/>
    <x v="3"/>
    <n v="80522"/>
    <n v="73588.38"/>
    <x v="0"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n v="17760"/>
    <n v="13362.599999999999"/>
    <x v="0"/>
    <x v="0"/>
  </r>
  <r>
    <x v="5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5"/>
    <n v="10536.59"/>
    <n v="46004.91"/>
    <x v="0"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n v="0"/>
    <n v="0"/>
    <x v="0"/>
    <x v="0"/>
  </r>
  <r>
    <x v="50"/>
    <x v="6"/>
    <n v="3846.69"/>
    <n v="0"/>
    <x v="0"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7"/>
    <n v="44814.11"/>
    <n v="80344.570000000007"/>
    <x v="0"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n v="17711.46"/>
    <n v="5585"/>
    <x v="0"/>
    <x v="0"/>
  </r>
  <r>
    <x v="50"/>
    <x v="8"/>
    <n v="18433"/>
    <n v="54271.39"/>
    <x v="0"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n v="0"/>
    <n v="6598"/>
    <x v="0"/>
    <x v="0"/>
  </r>
  <r>
    <x v="5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0"/>
    <n v="124930.96"/>
    <n v="179373.44"/>
    <x v="0"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n v="14965.73000000001"/>
    <n v="19741.350000000006"/>
    <x v="0"/>
    <x v="0"/>
  </r>
  <r>
    <x v="50"/>
    <x v="11"/>
    <n v="170975.98"/>
    <n v="253088.86"/>
    <x v="0"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n v="8096.5899999999965"/>
    <n v="38763.820000000036"/>
    <x v="0"/>
    <x v="0"/>
  </r>
  <r>
    <x v="50"/>
    <x v="12"/>
    <n v="78116.63"/>
    <n v="130189.55"/>
    <x v="0"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n v="2415"/>
    <n v="46575.520000000004"/>
    <x v="0"/>
    <x v="0"/>
  </r>
  <r>
    <x v="50"/>
    <x v="13"/>
    <n v="8335.7099999999991"/>
    <n v="15987.45"/>
    <x v="0"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n v="0"/>
    <n v="3460"/>
    <x v="0"/>
    <x v="0"/>
  </r>
  <r>
    <x v="50"/>
    <x v="14"/>
    <n v="516555.21"/>
    <n v="846454.52"/>
    <x v="0"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n v="102095.70000000001"/>
    <n v="206466.27000000002"/>
    <x v="0"/>
    <x v="0"/>
  </r>
  <r>
    <x v="50"/>
    <x v="15"/>
    <n v="25975"/>
    <n v="18073.599999999999"/>
    <x v="0"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n v="6100"/>
    <n v="28573.29"/>
    <x v="0"/>
    <x v="0"/>
  </r>
  <r>
    <x v="50"/>
    <x v="16"/>
    <n v="0"/>
    <n v="531219.80000000005"/>
    <x v="0"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n v="0"/>
    <n v="247033.19999999995"/>
    <x v="0"/>
    <x v="0"/>
  </r>
  <r>
    <x v="5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9"/>
    <n v="20770"/>
    <n v="61938.2"/>
    <x v="0"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n v="8310"/>
    <n v="0"/>
    <x v="0"/>
    <x v="0"/>
  </r>
  <r>
    <x v="5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2"/>
    <n v="471"/>
    <n v="0"/>
    <x v="0"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n v="0"/>
    <n v="0"/>
    <x v="0"/>
    <x v="0"/>
  </r>
  <r>
    <x v="5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5"/>
    <n v="0"/>
    <n v="3479.68"/>
    <x v="0"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n v="0"/>
    <n v="0"/>
    <x v="0"/>
    <x v="0"/>
  </r>
  <r>
    <x v="5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9"/>
    <n v="1167.54"/>
    <n v="2897.54"/>
    <x v="0"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n v="23.539999999999964"/>
    <n v="0"/>
    <x v="0"/>
    <x v="0"/>
  </r>
  <r>
    <x v="5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4"/>
    <n v="3318"/>
    <n v="7905"/>
    <x v="0"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n v="1082"/>
    <n v="1996"/>
    <x v="0"/>
    <x v="0"/>
  </r>
  <r>
    <x v="5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6"/>
    <n v="15650.369999999999"/>
    <n v="28291.67"/>
    <x v="0"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n v="5876.9999999999982"/>
    <n v="2210.9900000000016"/>
    <x v="0"/>
    <x v="0"/>
  </r>
  <r>
    <x v="5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20"/>
    <n v="0"/>
    <n v="3366.5"/>
    <x v="0"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n v="0"/>
    <n v="0"/>
    <x v="0"/>
    <x v="0"/>
  </r>
  <r>
    <x v="5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0"/>
    <n v="0"/>
    <n v="1039.17"/>
    <x v="0"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n v="0"/>
    <n v="383.05999999999995"/>
    <x v="0"/>
    <x v="0"/>
  </r>
  <r>
    <x v="5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2"/>
    <n v="14404.67"/>
    <n v="19362"/>
    <x v="0"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n v="2188.4700000000012"/>
    <n v="2712.6900000000023"/>
    <x v="0"/>
    <x v="0"/>
  </r>
  <r>
    <x v="5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4"/>
    <n v="47481.509999999995"/>
    <n v="74111.41"/>
    <x v="0"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n v="16046.969999999998"/>
    <n v="0"/>
    <x v="0"/>
    <x v="0"/>
  </r>
  <r>
    <x v="52"/>
    <x v="5"/>
    <n v="2677.27"/>
    <n v="6006.6"/>
    <x v="0"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n v="535.27"/>
    <n v="1324.0699999999997"/>
    <x v="0"/>
    <x v="0"/>
  </r>
  <r>
    <x v="5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8"/>
    <n v="10743.12"/>
    <n v="18619.72"/>
    <x v="0"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n v="2020.2100000000009"/>
    <n v="3554.7700000000004"/>
    <x v="0"/>
    <x v="0"/>
  </r>
  <r>
    <x v="5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1"/>
    <n v="1696.77"/>
    <n v="830.86"/>
    <x v="0"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n v="0"/>
    <n v="0"/>
    <x v="0"/>
    <x v="0"/>
  </r>
  <r>
    <x v="52"/>
    <x v="12"/>
    <n v="0"/>
    <n v="2763.17"/>
    <x v="0"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n v="0"/>
    <n v="512.59999999999991"/>
    <x v="0"/>
    <x v="0"/>
  </r>
  <r>
    <x v="52"/>
    <x v="13"/>
    <n v="12152.57"/>
    <n v="16675.07"/>
    <x v="0"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n v="0"/>
    <n v="1208.7000000000007"/>
    <x v="0"/>
    <x v="0"/>
  </r>
  <r>
    <x v="52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6"/>
    <n v="42957.119999999995"/>
    <n v="62292.47"/>
    <x v="0"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n v="7939.57"/>
    <n v="6652.5199999999968"/>
    <x v="0"/>
    <x v="0"/>
  </r>
  <r>
    <x v="5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20"/>
    <n v="43443.700000000004"/>
    <n v="48068.05"/>
    <x v="0"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n v="3655.5"/>
    <n v="2881.8099999999977"/>
    <x v="0"/>
    <x v="0"/>
  </r>
  <r>
    <x v="52"/>
    <x v="21"/>
    <n v="18230.55"/>
    <n v="38854.589999999997"/>
    <x v="0"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n v="0"/>
    <n v="9085.7400000000052"/>
    <x v="0"/>
    <x v="0"/>
  </r>
  <r>
    <x v="5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2"/>
    <n v="14818.36"/>
    <n v="9966.36"/>
    <x v="0"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n v="2406.380000000001"/>
    <n v="0"/>
    <x v="0"/>
    <x v="0"/>
  </r>
  <r>
    <x v="5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5"/>
    <n v="4800.5"/>
    <n v="11493.210000000001"/>
    <x v="0"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n v="418.5"/>
    <n v="2108.6000000000004"/>
    <x v="0"/>
    <x v="0"/>
  </r>
  <r>
    <x v="5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9"/>
    <n v="4356.45"/>
    <n v="3139.3999999999996"/>
    <x v="0"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n v="1288.1999999999998"/>
    <n v="317.20000000000005"/>
    <x v="0"/>
    <x v="0"/>
  </r>
  <r>
    <x v="5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2"/>
    <n v="0"/>
    <n v="1697.28"/>
    <x v="0"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n v="0"/>
    <n v="0"/>
    <x v="0"/>
    <x v="0"/>
  </r>
  <r>
    <x v="53"/>
    <x v="13"/>
    <n v="8746.75"/>
    <n v="22714.6"/>
    <x v="0"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n v="2151.75"/>
    <n v="5064.7999999999993"/>
    <x v="0"/>
    <x v="0"/>
  </r>
  <r>
    <x v="5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6"/>
    <n v="0"/>
    <n v="344"/>
    <x v="0"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n v="0"/>
    <n v="0"/>
    <x v="0"/>
    <x v="0"/>
  </r>
  <r>
    <x v="53"/>
    <x v="17"/>
    <n v="6687.43"/>
    <n v="7272.69"/>
    <x v="0"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n v="0"/>
    <n v="0"/>
    <x v="0"/>
    <x v="0"/>
  </r>
  <r>
    <x v="5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9"/>
    <n v="9880.15"/>
    <n v="13005.54"/>
    <x v="0"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n v="913.5"/>
    <n v="452.39999999999964"/>
    <x v="0"/>
    <x v="0"/>
  </r>
  <r>
    <x v="53"/>
    <x v="20"/>
    <n v="15683.25"/>
    <n v="26152.25"/>
    <x v="0"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n v="2514.75"/>
    <n v="2220"/>
    <x v="0"/>
    <x v="0"/>
  </r>
  <r>
    <x v="53"/>
    <x v="21"/>
    <n v="1198.3699999999999"/>
    <n v="3621.7"/>
    <x v="0"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n v="1198.3699999999999"/>
    <n v="0"/>
    <x v="0"/>
    <x v="0"/>
  </r>
  <r>
    <x v="5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9"/>
    <n v="0"/>
    <n v="21204.13"/>
    <x v="0"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n v="0"/>
    <n v="160.64999999999782"/>
    <x v="0"/>
    <x v="0"/>
  </r>
  <r>
    <x v="54"/>
    <x v="10"/>
    <n v="25502.06"/>
    <n v="11168.55"/>
    <x v="0"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n v="0"/>
    <n v="216.98999999999978"/>
    <x v="0"/>
    <x v="0"/>
  </r>
  <r>
    <x v="5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3"/>
    <n v="17867.3"/>
    <n v="40859.219999999994"/>
    <x v="0"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n v="2247.8499999999985"/>
    <n v="6739.9900000000125"/>
    <x v="0"/>
    <x v="0"/>
  </r>
  <r>
    <x v="5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6"/>
    <n v="267166.43999999989"/>
    <n v="287501.35999999987"/>
    <x v="0"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n v="27477.239999999962"/>
    <n v="28198.48000000004"/>
    <x v="0"/>
    <x v="0"/>
  </r>
  <r>
    <x v="54"/>
    <x v="17"/>
    <n v="5529.79"/>
    <n v="0"/>
    <x v="0"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n v="0"/>
    <n v="0"/>
    <x v="0"/>
    <x v="0"/>
  </r>
  <r>
    <x v="5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9"/>
    <n v="36283.72"/>
    <n v="150514.68"/>
    <x v="0"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n v="0"/>
    <n v="21091.459999999934"/>
    <x v="0"/>
    <x v="0"/>
  </r>
  <r>
    <x v="54"/>
    <x v="20"/>
    <n v="357700.86999999994"/>
    <n v="291117.28000000014"/>
    <x v="0"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n v="25661.640000000072"/>
    <n v="18720.849999999977"/>
    <x v="0"/>
    <x v="0"/>
  </r>
  <r>
    <x v="5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2"/>
    <n v="40788.15"/>
    <n v="41746.129999999997"/>
    <x v="0"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n v="2090.239999999998"/>
    <n v="0"/>
    <x v="0"/>
    <x v="0"/>
  </r>
  <r>
    <x v="55"/>
    <x v="3"/>
    <n v="998.91000000000008"/>
    <n v="998.910000000000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8.91000000000008"/>
    <n v="0"/>
    <x v="0"/>
    <x v="0"/>
  </r>
  <r>
    <x v="55"/>
    <x v="4"/>
    <n v="0"/>
    <n v="39301.759999999995"/>
    <x v="0"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n v="0"/>
    <n v="0"/>
    <x v="0"/>
    <x v="0"/>
  </r>
  <r>
    <x v="5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7"/>
    <n v="1280.02"/>
    <n v="678.28"/>
    <x v="0"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n v="0"/>
    <n v="0"/>
    <x v="0"/>
    <x v="0"/>
  </r>
  <r>
    <x v="55"/>
    <x v="8"/>
    <n v="28498.02"/>
    <n v="4140.8199999999988"/>
    <x v="0"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n v="1523.0999999999985"/>
    <n v="1258.9399999999996"/>
    <x v="0"/>
    <x v="0"/>
  </r>
  <r>
    <x v="55"/>
    <x v="9"/>
    <n v="1761.46"/>
    <n v="2817.7099999999996"/>
    <x v="0"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n v="0"/>
    <n v="-41.869999999999436"/>
    <x v="0"/>
    <x v="0"/>
  </r>
  <r>
    <x v="55"/>
    <x v="10"/>
    <n v="2762.2800000000007"/>
    <n v="5054.3200000000015"/>
    <x v="0"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n v="0"/>
    <n v="0"/>
    <x v="0"/>
    <x v="0"/>
  </r>
  <r>
    <x v="55"/>
    <x v="11"/>
    <n v="13926.419999999998"/>
    <n v="12935.46"/>
    <x v="0"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n v="1415.1499999999996"/>
    <n v="4033.3700000000008"/>
    <x v="0"/>
    <x v="0"/>
  </r>
  <r>
    <x v="55"/>
    <x v="12"/>
    <n v="7354.5299999999988"/>
    <n v="14371.549999999996"/>
    <x v="0"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n v="1297.54"/>
    <n v="1428.58"/>
    <x v="0"/>
    <x v="0"/>
  </r>
  <r>
    <x v="5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4"/>
    <n v="63719.630000000005"/>
    <n v="49693.359999999993"/>
    <x v="0"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n v="2922.7699999999968"/>
    <n v="6430.2899999999936"/>
    <x v="0"/>
    <x v="0"/>
  </r>
  <r>
    <x v="55"/>
    <x v="15"/>
    <n v="6031.7400000000016"/>
    <n v="11332.65"/>
    <x v="0"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n v="1828.5300000000007"/>
    <n v="0"/>
    <x v="0"/>
    <x v="0"/>
  </r>
  <r>
    <x v="55"/>
    <x v="16"/>
    <n v="26216.5"/>
    <n v="69231.299999999988"/>
    <x v="0"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n v="7440"/>
    <n v="0"/>
    <x v="0"/>
    <x v="0"/>
  </r>
  <r>
    <x v="5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.95"/>
    <x v="0"/>
    <x v="0"/>
  </r>
  <r>
    <x v="55"/>
    <x v="20"/>
    <n v="9239.840000000002"/>
    <n v="13589.000000000004"/>
    <x v="0"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n v="475.48999999999978"/>
    <n v="569.28999999999724"/>
    <x v="0"/>
    <x v="0"/>
  </r>
  <r>
    <x v="55"/>
    <x v="21"/>
    <n v="44739.65"/>
    <n v="79735.27"/>
    <x v="0"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n v="13295.060000000001"/>
    <n v="5839.8899999999994"/>
    <x v="0"/>
    <x v="0"/>
  </r>
  <r>
    <x v="5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2"/>
    <n v="2661.75"/>
    <n v="970.20000000000016"/>
    <x v="0"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n v="37.800000000000182"/>
    <n v="0"/>
    <x v="0"/>
    <x v="0"/>
  </r>
  <r>
    <x v="56"/>
    <x v="3"/>
    <n v="1410.3"/>
    <n v="2755.8"/>
    <x v="0"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n v="0"/>
    <n v="189"/>
    <x v="0"/>
    <x v="0"/>
  </r>
  <r>
    <x v="5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7"/>
    <n v="474.06"/>
    <n v="1512.89"/>
    <x v="0"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n v="0"/>
    <n v="0"/>
    <x v="0"/>
    <x v="0"/>
  </r>
  <r>
    <x v="56"/>
    <x v="8"/>
    <n v="2944.56"/>
    <n v="8304.4"/>
    <x v="0"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n v="931.49"/>
    <n v="660.72000000000025"/>
    <x v="0"/>
    <x v="0"/>
  </r>
  <r>
    <x v="5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0"/>
    <n v="1402.65"/>
    <n v="835.65"/>
    <x v="0"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n v="0"/>
    <n v="0"/>
    <x v="0"/>
    <x v="0"/>
  </r>
  <r>
    <x v="5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3"/>
    <n v="55528.87"/>
    <n v="81886.89"/>
    <x v="0"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n v="8918.2400000000052"/>
    <n v="14502.940000000002"/>
    <x v="0"/>
    <x v="0"/>
  </r>
  <r>
    <x v="5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6"/>
    <n v="5432.48"/>
    <n v="21077.479999999996"/>
    <x v="0"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n v="625.96999999999935"/>
    <n v="6242.130000000001"/>
    <x v="0"/>
    <x v="0"/>
  </r>
  <r>
    <x v="5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20"/>
    <n v="1685.87"/>
    <n v="1311.94"/>
    <x v="0"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n v="0"/>
    <n v="45.1099999999999"/>
    <x v="0"/>
    <x v="0"/>
  </r>
  <r>
    <x v="5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2.92"/>
    <x v="0"/>
    <x v="0"/>
  </r>
  <r>
    <x v="57"/>
    <x v="1"/>
    <n v="1033.6400000000001"/>
    <n v="1033.64000000000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6400000000001"/>
    <n v="0"/>
    <x v="0"/>
    <x v="0"/>
  </r>
  <r>
    <x v="57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4"/>
    <n v="78259.23000000001"/>
    <n v="87331.540000000008"/>
    <x v="0"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n v="409.96000000000004"/>
    <n v="0"/>
    <x v="0"/>
    <x v="0"/>
  </r>
  <r>
    <x v="5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6"/>
    <x v="0"/>
    <x v="0"/>
  </r>
  <r>
    <x v="57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68"/>
    <x v="0"/>
    <x v="0"/>
  </r>
  <r>
    <x v="57"/>
    <x v="13"/>
    <n v="37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n v="0"/>
    <n v="0"/>
    <x v="0"/>
    <x v="0"/>
  </r>
  <r>
    <x v="57"/>
    <x v="14"/>
    <n v="679.66999999999985"/>
    <n v="679.669999999999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66999999999985"/>
    <n v="0"/>
    <x v="0"/>
    <x v="0"/>
  </r>
  <r>
    <x v="57"/>
    <x v="15"/>
    <n v="347.85"/>
    <n v="347.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85"/>
    <n v="144.13999999999999"/>
    <x v="0"/>
    <x v="0"/>
  </r>
  <r>
    <x v="5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6.6299999999992"/>
    <x v="0"/>
    <x v="0"/>
  </r>
  <r>
    <x v="5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9"/>
    <n v="1278.8000000000011"/>
    <n v="1278.80000000000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8.8000000000011"/>
    <n v="1292.630000000001"/>
    <x v="0"/>
    <x v="0"/>
  </r>
  <r>
    <x v="57"/>
    <x v="20"/>
    <n v="181938.37"/>
    <n v="275779.55"/>
    <x v="0"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n v="0"/>
    <n v="0"/>
    <x v="0"/>
    <x v="0"/>
  </r>
  <r>
    <x v="57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0"/>
    <n v="1379"/>
    <n v="1147.78"/>
    <x v="0"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n v="36.3599999999999"/>
    <n v="0"/>
    <x v="0"/>
    <x v="0"/>
  </r>
  <r>
    <x v="58"/>
    <x v="1"/>
    <n v="7134.79"/>
    <n v="5469.07"/>
    <x v="0"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n v="-739.11999999999989"/>
    <n v="0"/>
    <x v="0"/>
    <x v="0"/>
  </r>
  <r>
    <x v="5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3"/>
    <n v="1251"/>
    <n v="1372.04"/>
    <x v="0"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n v="586.79999999999995"/>
    <n v="0"/>
    <x v="0"/>
    <x v="0"/>
  </r>
  <r>
    <x v="58"/>
    <x v="4"/>
    <n v="1922.8"/>
    <n v="1806.05"/>
    <x v="0"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n v="557.79999999999995"/>
    <n v="0"/>
    <x v="0"/>
    <x v="0"/>
  </r>
  <r>
    <x v="5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8"/>
    <n v="639.29999999999995"/>
    <n v="1145.4000000000001"/>
    <x v="0"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9"/>
    <n v="3123.9"/>
    <n v="2300.41"/>
    <x v="0"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n v="-150.19000000000005"/>
    <n v="0"/>
    <x v="0"/>
    <x v="0"/>
  </r>
  <r>
    <x v="5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2"/>
    <n v="507.69"/>
    <n v="1346.1"/>
    <x v="0"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n v="0"/>
    <n v="0"/>
    <x v="0"/>
    <x v="0"/>
  </r>
  <r>
    <x v="5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4"/>
    <n v="2629.4"/>
    <n v="1277.04"/>
    <x v="0"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n v="0"/>
    <n v="816"/>
    <x v="0"/>
    <x v="0"/>
  </r>
  <r>
    <x v="5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6"/>
    <n v="1896.35"/>
    <n v="7385.87"/>
    <x v="0"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n v="789.86999999999989"/>
    <n v="0"/>
    <x v="0"/>
    <x v="0"/>
  </r>
  <r>
    <x v="58"/>
    <x v="17"/>
    <n v="597.21"/>
    <n v="497.84000000000003"/>
    <x v="0"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n v="-35"/>
    <n v="0"/>
    <x v="0"/>
    <x v="0"/>
  </r>
  <r>
    <x v="5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20"/>
    <n v="6523.09"/>
    <n v="4615.37"/>
    <x v="0"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n v="541.86999999999989"/>
    <n v="99.600000000000364"/>
    <x v="0"/>
    <x v="0"/>
  </r>
  <r>
    <x v="5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0"/>
    <n v="0"/>
    <n v="584.94000000000005"/>
    <x v="0"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2"/>
    <n v="59226.14"/>
    <n v="72284.179999999993"/>
    <x v="0"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n v="4528.93"/>
    <n v="7015.1600000000035"/>
    <x v="0"/>
    <x v="0"/>
  </r>
  <r>
    <x v="59"/>
    <x v="3"/>
    <n v="4447.1899999999996"/>
    <n v="3572.0499999999997"/>
    <x v="0"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n v="1906.4699999999998"/>
    <n v="1638.6"/>
    <x v="0"/>
    <x v="0"/>
  </r>
  <r>
    <x v="59"/>
    <x v="4"/>
    <n v="8490.4500000000007"/>
    <n v="9564.0300000000025"/>
    <x v="0"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n v="1095.9900000000007"/>
    <n v="1687.25"/>
    <x v="0"/>
    <x v="0"/>
  </r>
  <r>
    <x v="5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7"/>
    <n v="3380.85"/>
    <n v="5137.84"/>
    <x v="0"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n v="390.61000000000013"/>
    <n v="786.16000000000076"/>
    <x v="0"/>
    <x v="0"/>
  </r>
  <r>
    <x v="59"/>
    <x v="8"/>
    <n v="19880.73"/>
    <n v="19338.439999999999"/>
    <x v="0"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n v="2362.59"/>
    <n v="1486.5400000000009"/>
    <x v="0"/>
    <x v="0"/>
  </r>
  <r>
    <x v="59"/>
    <x v="9"/>
    <n v="0"/>
    <n v="2908.2"/>
    <x v="0"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n v="0"/>
    <n v="0"/>
    <x v="0"/>
    <x v="0"/>
  </r>
  <r>
    <x v="59"/>
    <x v="10"/>
    <n v="0"/>
    <n v="0"/>
    <x v="0"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n v="0"/>
    <n v="2156.63"/>
    <x v="0"/>
    <x v="0"/>
  </r>
  <r>
    <x v="59"/>
    <x v="11"/>
    <n v="7083.71"/>
    <n v="12729.970000000001"/>
    <x v="0"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n v="1008.5500000000002"/>
    <n v="325.79999999999927"/>
    <x v="0"/>
    <x v="0"/>
  </r>
  <r>
    <x v="59"/>
    <x v="12"/>
    <n v="3199.32"/>
    <n v="3779.0800000000004"/>
    <x v="0"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n v="845.08000000000038"/>
    <n v="930.73999999999978"/>
    <x v="0"/>
    <x v="0"/>
  </r>
  <r>
    <x v="59"/>
    <x v="13"/>
    <n v="0"/>
    <n v="4405.1099999999997"/>
    <x v="0"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n v="0"/>
    <n v="0"/>
    <x v="0"/>
    <x v="0"/>
  </r>
  <r>
    <x v="59"/>
    <x v="14"/>
    <n v="26760.87"/>
    <n v="17788.46"/>
    <x v="0"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n v="1415.5099999999984"/>
    <n v="2393.9300000000003"/>
    <x v="0"/>
    <x v="0"/>
  </r>
  <r>
    <x v="59"/>
    <x v="15"/>
    <n v="516.63"/>
    <n v="1746.0600000000002"/>
    <x v="0"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n v="0"/>
    <n v="1143.94"/>
    <x v="0"/>
    <x v="0"/>
  </r>
  <r>
    <x v="59"/>
    <x v="16"/>
    <n v="44972.62"/>
    <n v="62425.520000000004"/>
    <x v="0"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n v="4320.5200000000041"/>
    <n v="28.19999999999709"/>
    <x v="0"/>
    <x v="0"/>
  </r>
  <r>
    <x v="59"/>
    <x v="17"/>
    <n v="0"/>
    <n v="6625.04"/>
    <x v="0"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n v="0"/>
    <n v="0"/>
    <x v="0"/>
    <x v="0"/>
  </r>
  <r>
    <x v="5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20"/>
    <n v="0"/>
    <n v="358.6"/>
    <x v="0"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n v="0"/>
    <n v="0"/>
    <x v="0"/>
    <x v="0"/>
  </r>
  <r>
    <x v="59"/>
    <x v="21"/>
    <n v="3227.19"/>
    <n v="4743.97"/>
    <x v="0"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n v="0"/>
    <n v="289.51999999999953"/>
    <x v="0"/>
    <x v="0"/>
  </r>
  <r>
    <x v="60"/>
    <x v="0"/>
    <n v="13732.43"/>
    <n v="34113.279999999999"/>
    <x v="0"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n v="1428.9600000000009"/>
    <n v="5647.82"/>
    <x v="0"/>
    <x v="0"/>
  </r>
  <r>
    <x v="60"/>
    <x v="1"/>
    <n v="19200.310000000001"/>
    <n v="19356.250000000004"/>
    <x v="0"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n v="340.10000000000218"/>
    <n v="1954.2599999999984"/>
    <x v="0"/>
    <x v="0"/>
  </r>
  <r>
    <x v="60"/>
    <x v="2"/>
    <n v="3619.17"/>
    <n v="9921.23"/>
    <x v="0"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n v="535.17000000000007"/>
    <n v="353.10000000000036"/>
    <x v="0"/>
    <x v="0"/>
  </r>
  <r>
    <x v="60"/>
    <x v="3"/>
    <n v="32146.6"/>
    <n v="28153.55"/>
    <x v="0"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n v="2596.41"/>
    <n v="5779.369999999999"/>
    <x v="0"/>
    <x v="0"/>
  </r>
  <r>
    <x v="60"/>
    <x v="4"/>
    <n v="11728.5"/>
    <n v="9484.59"/>
    <x v="0"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n v="1954.3899999999994"/>
    <n v="1861.1899999999996"/>
    <x v="0"/>
    <x v="0"/>
  </r>
  <r>
    <x v="6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7"/>
    <n v="35843.22"/>
    <n v="57343.31"/>
    <x v="0"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n v="3198.5200000000004"/>
    <n v="10828.330000000002"/>
    <x v="0"/>
    <x v="0"/>
  </r>
  <r>
    <x v="60"/>
    <x v="8"/>
    <n v="6866.92"/>
    <n v="6720.21"/>
    <x v="0"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n v="1912.8400000000001"/>
    <n v="1537.5299999999997"/>
    <x v="0"/>
    <x v="0"/>
  </r>
  <r>
    <x v="6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0"/>
    <n v="74914.149999999994"/>
    <n v="86187.16"/>
    <x v="0"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n v="11897.609999999993"/>
    <n v="8700.7700000000041"/>
    <x v="0"/>
    <x v="0"/>
  </r>
  <r>
    <x v="60"/>
    <x v="11"/>
    <n v="20775.75"/>
    <n v="24691.350000000002"/>
    <x v="0"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n v="1488.0400000000009"/>
    <n v="2530.0200000000004"/>
    <x v="0"/>
    <x v="0"/>
  </r>
  <r>
    <x v="60"/>
    <x v="12"/>
    <n v="21226.05"/>
    <n v="27976.079999999998"/>
    <x v="0"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n v="2237.4399999999987"/>
    <n v="866.04000000000087"/>
    <x v="0"/>
    <x v="0"/>
  </r>
  <r>
    <x v="60"/>
    <x v="13"/>
    <n v="0"/>
    <n v="2842.92"/>
    <x v="0"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4"/>
    <n v="102239.02"/>
    <n v="97875.63"/>
    <x v="0"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n v="15280.14"/>
    <n v="12865.899999999994"/>
    <x v="0"/>
    <x v="0"/>
  </r>
  <r>
    <x v="60"/>
    <x v="15"/>
    <n v="30129.18"/>
    <n v="42130.759999999995"/>
    <x v="0"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n v="3615.7700000000004"/>
    <n v="7432.4500000000044"/>
    <x v="0"/>
    <x v="0"/>
  </r>
  <r>
    <x v="60"/>
    <x v="16"/>
    <n v="89927.12"/>
    <n v="145037.93"/>
    <x v="0"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n v="9517.25"/>
    <n v="17713.640000000014"/>
    <x v="0"/>
    <x v="0"/>
  </r>
  <r>
    <x v="60"/>
    <x v="17"/>
    <n v="1694.86"/>
    <n v="503.71"/>
    <x v="0"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n v="0"/>
    <n v="0"/>
    <x v="0"/>
    <x v="0"/>
  </r>
  <r>
    <x v="6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9"/>
    <n v="0"/>
    <n v="4694.8100000000004"/>
    <x v="0"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n v="0"/>
    <n v="0"/>
    <x v="0"/>
    <x v="0"/>
  </r>
  <r>
    <x v="60"/>
    <x v="20"/>
    <n v="44047.87"/>
    <n v="52074.920000000006"/>
    <x v="0"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n v="6051.4800000000032"/>
    <n v="5506.0899999999965"/>
    <x v="0"/>
    <x v="0"/>
  </r>
  <r>
    <x v="60"/>
    <x v="21"/>
    <n v="0"/>
    <n v="1544"/>
    <x v="0"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"/>
    <n v="3443"/>
    <n v="0"/>
    <x v="0"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n v="0"/>
    <n v="0"/>
    <x v="0"/>
    <x v="0"/>
  </r>
  <r>
    <x v="61"/>
    <x v="2"/>
    <n v="12162"/>
    <n v="39301"/>
    <x v="0"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n v="0"/>
    <n v="0"/>
    <x v="0"/>
    <x v="0"/>
  </r>
  <r>
    <x v="61"/>
    <x v="3"/>
    <n v="2648"/>
    <n v="10180"/>
    <x v="0"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n v="0"/>
    <n v="0"/>
    <x v="0"/>
    <x v="0"/>
  </r>
  <r>
    <x v="6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5"/>
    <n v="1037"/>
    <n v="2819"/>
    <x v="0"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6"/>
    <n v="0"/>
    <n v="0"/>
    <x v="0"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7"/>
    <n v="2947"/>
    <n v="2370"/>
    <x v="0"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n v="0"/>
    <n v="0"/>
    <x v="0"/>
    <x v="0"/>
  </r>
  <r>
    <x v="6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9"/>
    <n v="29993"/>
    <n v="14335"/>
    <x v="0"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n v="0"/>
    <n v="0"/>
    <x v="0"/>
    <x v="0"/>
  </r>
  <r>
    <x v="6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1"/>
    <n v="1579"/>
    <n v="1206"/>
    <x v="0"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n v="0"/>
    <n v="0"/>
    <x v="0"/>
    <x v="0"/>
  </r>
  <r>
    <x v="61"/>
    <x v="12"/>
    <n v="-21"/>
    <n v="0"/>
    <x v="0"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n v="0"/>
    <n v="0"/>
    <x v="0"/>
    <x v="0"/>
  </r>
  <r>
    <x v="61"/>
    <x v="13"/>
    <n v="16756"/>
    <n v="69095"/>
    <x v="0"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n v="0"/>
    <n v="0"/>
    <x v="0"/>
    <x v="0"/>
  </r>
  <r>
    <x v="61"/>
    <x v="14"/>
    <n v="19530"/>
    <n v="4231"/>
    <x v="0"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n v="0"/>
    <n v="0"/>
    <x v="0"/>
    <x v="0"/>
  </r>
  <r>
    <x v="61"/>
    <x v="15"/>
    <n v="2670"/>
    <n v="2232"/>
    <x v="0"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n v="0"/>
    <n v="0"/>
    <x v="0"/>
    <x v="0"/>
  </r>
  <r>
    <x v="61"/>
    <x v="16"/>
    <n v="36774"/>
    <n v="8542"/>
    <x v="0"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n v="0"/>
    <n v="0"/>
    <x v="0"/>
    <x v="0"/>
  </r>
  <r>
    <x v="61"/>
    <x v="17"/>
    <n v="287"/>
    <n v="0"/>
    <x v="0"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9"/>
    <n v="13702"/>
    <n v="11488"/>
    <x v="0"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n v="0"/>
    <n v="0"/>
    <x v="0"/>
    <x v="0"/>
  </r>
  <r>
    <x v="61"/>
    <x v="20"/>
    <n v="0"/>
    <n v="801"/>
    <x v="0"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21"/>
    <n v="6110"/>
    <n v="20278"/>
    <x v="0"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n v="0"/>
    <n v="0"/>
    <x v="0"/>
    <x v="0"/>
  </r>
  <r>
    <x v="6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2"/>
    <n v="125128.32000000001"/>
    <n v="271482.69999999995"/>
    <x v="0"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n v="2387.9700000000012"/>
    <n v="4344.9799999999959"/>
    <x v="0"/>
    <x v="0"/>
  </r>
  <r>
    <x v="6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4"/>
    <n v="1587.01"/>
    <n v="0"/>
    <x v="0"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n v="0"/>
    <n v="0"/>
    <x v="0"/>
    <x v="0"/>
  </r>
  <r>
    <x v="6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1000000000022"/>
    <x v="0"/>
    <x v="0"/>
  </r>
  <r>
    <x v="62"/>
    <x v="7"/>
    <n v="124183.91"/>
    <n v="319346.28999999998"/>
    <x v="0"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n v="522.99999999999955"/>
    <n v="385.79999999999927"/>
    <x v="0"/>
    <x v="0"/>
  </r>
  <r>
    <x v="62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9"/>
    <n v="468.53"/>
    <n v="468.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53"/>
    <n v="0"/>
    <x v="0"/>
    <x v="0"/>
  </r>
  <r>
    <x v="62"/>
    <x v="10"/>
    <n v="721.60000000000036"/>
    <n v="721.6000000000003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60000000000036"/>
    <n v="2091.38"/>
    <x v="0"/>
    <x v="0"/>
  </r>
  <r>
    <x v="62"/>
    <x v="11"/>
    <n v="987.8799999999992"/>
    <n v="987.879999999999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.8799999999992"/>
    <n v="1161.2000000000007"/>
    <x v="0"/>
    <x v="0"/>
  </r>
  <r>
    <x v="62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.0599999999995"/>
    <x v="0"/>
    <x v="0"/>
  </r>
  <r>
    <x v="62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.8099999999995"/>
    <x v="0"/>
    <x v="0"/>
  </r>
  <r>
    <x v="62"/>
    <x v="14"/>
    <n v="212118.09000000003"/>
    <n v="300419.98"/>
    <x v="0"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n v="5060.2400000000052"/>
    <n v="1167.3199999999997"/>
    <x v="0"/>
    <x v="0"/>
  </r>
  <r>
    <x v="62"/>
    <x v="15"/>
    <n v="2001.9400000000005"/>
    <n v="2001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1.9400000000005"/>
    <n v="0"/>
    <x v="0"/>
    <x v="0"/>
  </r>
  <r>
    <x v="62"/>
    <x v="16"/>
    <n v="4320.9000000000015"/>
    <n v="37935.060000000005"/>
    <x v="0"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n v="4320.9000000000015"/>
    <n v="0"/>
    <x v="0"/>
    <x v="0"/>
  </r>
  <r>
    <x v="6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9"/>
    <n v="1693.4399999999987"/>
    <n v="1693.43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.4399999999987"/>
    <n v="3989.5300000000025"/>
    <x v="0"/>
    <x v="0"/>
  </r>
  <r>
    <x v="62"/>
    <x v="20"/>
    <n v="1088.2599999999984"/>
    <n v="1088.25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8.2599999999984"/>
    <n v="1057.1299999999974"/>
    <x v="0"/>
    <x v="0"/>
  </r>
  <r>
    <x v="62"/>
    <x v="21"/>
    <n v="-455.11999999999932"/>
    <n v="12198.61"/>
    <x v="0"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n v="0"/>
    <n v="830.96999999999935"/>
    <x v="0"/>
    <x v="0"/>
  </r>
  <r>
    <x v="6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"/>
    <n v="1914.98"/>
    <n v="752.78"/>
    <x v="0"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n v="0"/>
    <n v="0"/>
    <x v="0"/>
    <x v="0"/>
  </r>
  <r>
    <x v="6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3"/>
    <n v="224.69"/>
    <n v="0"/>
    <x v="0"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n v="0"/>
    <n v="0"/>
    <x v="0"/>
    <x v="0"/>
  </r>
  <r>
    <x v="6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9"/>
    <n v="6972.66"/>
    <n v="5706.14"/>
    <x v="0"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n v="0"/>
    <n v="1202.4499999999998"/>
    <x v="0"/>
    <x v="0"/>
  </r>
  <r>
    <x v="63"/>
    <x v="10"/>
    <n v="48.18"/>
    <n v="0"/>
    <x v="0"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n v="0"/>
    <n v="0"/>
    <x v="0"/>
    <x v="0"/>
  </r>
  <r>
    <x v="63"/>
    <x v="11"/>
    <n v="15477.379999999997"/>
    <n v="13052.27"/>
    <x v="0"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n v="2453.3199999999997"/>
    <n v="0"/>
    <x v="0"/>
    <x v="0"/>
  </r>
  <r>
    <x v="6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3"/>
    <n v="15575.12"/>
    <n v="20969.14"/>
    <x v="0"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n v="3732.9400000000005"/>
    <n v="1436.7199999999975"/>
    <x v="0"/>
    <x v="0"/>
  </r>
  <r>
    <x v="6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5"/>
    <n v="6132.08"/>
    <n v="2214.5099999999993"/>
    <x v="0"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n v="213.6899999999996"/>
    <n v="0"/>
    <x v="0"/>
    <x v="0"/>
  </r>
  <r>
    <x v="63"/>
    <x v="16"/>
    <n v="173121.29"/>
    <n v="143467.85000000003"/>
    <x v="0"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n v="18746.110000000015"/>
    <n v="4471.2599999999948"/>
    <x v="0"/>
    <x v="0"/>
  </r>
  <r>
    <x v="6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20"/>
    <n v="74895.59"/>
    <n v="86422.45"/>
    <x v="0"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n v="5291.7599999999948"/>
    <n v="8436.0999999999913"/>
    <x v="0"/>
    <x v="0"/>
  </r>
  <r>
    <x v="63"/>
    <x v="21"/>
    <n v="29096.49"/>
    <n v="28946.47"/>
    <x v="0"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n v="5583.1700000000019"/>
    <n v="5982.7999999999993"/>
    <x v="0"/>
    <x v="0"/>
  </r>
  <r>
    <x v="64"/>
    <x v="0"/>
    <n v="7427.2"/>
    <n v="9042.9"/>
    <x v="0"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n v="0"/>
    <n v="0"/>
    <x v="0"/>
    <x v="0"/>
  </r>
  <r>
    <x v="6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2"/>
    <n v="297.44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n v="0"/>
    <n v="0"/>
    <x v="0"/>
    <x v="0"/>
  </r>
  <r>
    <x v="6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4"/>
    <n v="16699.34"/>
    <n v="13904.46"/>
    <x v="0"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n v="9497.75"/>
    <n v="4618.8199999999924"/>
    <x v="0"/>
    <x v="0"/>
  </r>
  <r>
    <x v="64"/>
    <x v="5"/>
    <n v="0"/>
    <n v="1604"/>
    <x v="0"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x v="0"/>
    <x v="0"/>
  </r>
  <r>
    <x v="6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7"/>
    <n v="301.24"/>
    <n v="0"/>
    <x v="0"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n v="0"/>
    <n v="0"/>
    <x v="0"/>
    <x v="0"/>
  </r>
  <r>
    <x v="64"/>
    <x v="8"/>
    <n v="887.08"/>
    <n v="1123.69"/>
    <x v="0"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n v="0"/>
    <n v="0"/>
    <x v="0"/>
    <x v="0"/>
  </r>
  <r>
    <x v="6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4"/>
    <n v="1926.91"/>
    <n v="5224.76"/>
    <x v="0"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n v="0"/>
    <n v="0"/>
    <x v="0"/>
    <x v="0"/>
  </r>
  <r>
    <x v="64"/>
    <x v="15"/>
    <n v="461.35"/>
    <n v="834.2"/>
    <x v="0"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n v="0"/>
    <n v="0"/>
    <x v="0"/>
    <x v="0"/>
  </r>
  <r>
    <x v="6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7"/>
    <n v="1381.47"/>
    <n v="5250"/>
    <x v="0"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n v="0"/>
    <n v="0"/>
    <x v="0"/>
    <x v="0"/>
  </r>
  <r>
    <x v="6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9"/>
    <n v="8969.23"/>
    <n v="7975.32"/>
    <x v="0"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n v="0"/>
    <n v="0"/>
    <x v="0"/>
    <x v="0"/>
  </r>
  <r>
    <x v="64"/>
    <x v="20"/>
    <n v="69099.819999999992"/>
    <n v="69026.59"/>
    <x v="0"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n v="68774.09"/>
    <n v="6780.5400000000373"/>
    <x v="0"/>
    <x v="0"/>
  </r>
  <r>
    <x v="64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8"/>
    <n v="0"/>
    <n v="1246"/>
    <x v="0"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8"/>
    <n v="22542.560000000001"/>
    <n v="26940.959999999999"/>
    <x v="0"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n v="1399.1800000000003"/>
    <n v="0"/>
    <x v="0"/>
    <x v="0"/>
  </r>
  <r>
    <x v="66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1"/>
    <n v="212093.46"/>
    <n v="366482.38"/>
    <x v="0"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n v="20083.25999999998"/>
    <n v="52681.94"/>
    <x v="0"/>
    <x v="0"/>
  </r>
  <r>
    <x v="67"/>
    <x v="0"/>
    <n v="7630.51"/>
    <n v="4651.55"/>
    <x v="0"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n v="0"/>
    <n v="0"/>
    <x v="0"/>
    <x v="0"/>
  </r>
  <r>
    <x v="67"/>
    <x v="1"/>
    <n v="0"/>
    <n v="1854.11"/>
    <x v="0"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n v="0"/>
    <n v="0"/>
    <x v="0"/>
    <x v="0"/>
  </r>
  <r>
    <x v="67"/>
    <x v="2"/>
    <n v="49592.03"/>
    <n v="60036.91"/>
    <x v="0"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n v="6362.3300000000017"/>
    <n v="8206.4900000000052"/>
    <x v="0"/>
    <x v="0"/>
  </r>
  <r>
    <x v="67"/>
    <x v="3"/>
    <n v="2179.8200000000002"/>
    <n v="3351.3100000000004"/>
    <x v="0"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n v="2179.8200000000002"/>
    <n v="84.119999999999891"/>
    <x v="0"/>
    <x v="0"/>
  </r>
  <r>
    <x v="67"/>
    <x v="4"/>
    <n v="6499.98"/>
    <n v="11408.63"/>
    <x v="0"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n v="0"/>
    <n v="1608.75"/>
    <x v="0"/>
    <x v="0"/>
  </r>
  <r>
    <x v="6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6"/>
    <n v="2330.64"/>
    <n v="2363.25"/>
    <x v="0"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n v="0"/>
    <n v="0"/>
    <x v="0"/>
    <x v="0"/>
  </r>
  <r>
    <x v="67"/>
    <x v="7"/>
    <n v="3872.07"/>
    <n v="5836.02"/>
    <x v="0"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n v="0"/>
    <n v="0"/>
    <x v="0"/>
    <x v="0"/>
  </r>
  <r>
    <x v="67"/>
    <x v="8"/>
    <n v="10858.659999999998"/>
    <n v="10403.929999999998"/>
    <x v="0"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n v="-1073.4000000000015"/>
    <n v="0"/>
    <x v="0"/>
    <x v="0"/>
  </r>
  <r>
    <x v="67"/>
    <x v="9"/>
    <n v="2289.7299999999996"/>
    <n v="3373.9199999999996"/>
    <x v="0"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n v="928.56999999999971"/>
    <n v="1790.5900000000001"/>
    <x v="0"/>
    <x v="0"/>
  </r>
  <r>
    <x v="67"/>
    <x v="10"/>
    <n v="3819.74"/>
    <n v="4139.34"/>
    <x v="0"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n v="0"/>
    <n v="0"/>
    <x v="0"/>
    <x v="0"/>
  </r>
  <r>
    <x v="67"/>
    <x v="11"/>
    <n v="8847.64"/>
    <n v="14326.529999999999"/>
    <x v="0"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n v="1001.8800000000001"/>
    <n v="2238.4299999999994"/>
    <x v="0"/>
    <x v="0"/>
  </r>
  <r>
    <x v="67"/>
    <x v="12"/>
    <n v="9381.11"/>
    <n v="9277.2800000000007"/>
    <x v="0"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n v="903.17000000000007"/>
    <n v="1054.3700000000008"/>
    <x v="0"/>
    <x v="0"/>
  </r>
  <r>
    <x v="67"/>
    <x v="13"/>
    <n v="9972.14"/>
    <n v="10784.84"/>
    <x v="0"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n v="1587.2399999999998"/>
    <n v="230.39999999999964"/>
    <x v="0"/>
    <x v="0"/>
  </r>
  <r>
    <x v="67"/>
    <x v="14"/>
    <n v="60779.389999999992"/>
    <n v="62267.299999999996"/>
    <x v="0"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n v="11425.369999999995"/>
    <n v="7275.1499999999942"/>
    <x v="0"/>
    <x v="0"/>
  </r>
  <r>
    <x v="67"/>
    <x v="15"/>
    <n v="10403.529999999999"/>
    <n v="11570.74"/>
    <x v="0"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n v="3937.2799999999997"/>
    <n v="779.79999999999927"/>
    <x v="0"/>
    <x v="0"/>
  </r>
  <r>
    <x v="67"/>
    <x v="16"/>
    <n v="24553.079999999994"/>
    <n v="28193.379999999994"/>
    <x v="0"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n v="3259.6199999999953"/>
    <n v="10253.089999999997"/>
    <x v="0"/>
    <x v="0"/>
  </r>
  <r>
    <x v="6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19"/>
    <n v="17636.990000000002"/>
    <n v="26558.62"/>
    <x v="0"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n v="0"/>
    <n v="0"/>
    <x v="0"/>
    <x v="0"/>
  </r>
  <r>
    <x v="67"/>
    <x v="20"/>
    <n v="18901.11"/>
    <n v="20099.29"/>
    <x v="0"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n v="3020.5"/>
    <n v="4875.8099999999977"/>
    <x v="0"/>
    <x v="0"/>
  </r>
  <r>
    <x v="67"/>
    <x v="21"/>
    <n v="43256.69000000001"/>
    <n v="42748.310000000012"/>
    <x v="0"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n v="27817.73000000001"/>
    <n v="18135.22"/>
    <x v="0"/>
    <x v="0"/>
  </r>
  <r>
    <x v="68"/>
    <x v="0"/>
    <n v="642.41045730240512"/>
    <n v="642.410457302405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.41045730240512"/>
    <n v="544"/>
    <x v="0"/>
    <x v="0"/>
  </r>
  <r>
    <x v="68"/>
    <x v="1"/>
    <n v="0"/>
    <n v="3528.21"/>
    <x v="0"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n v="0"/>
    <n v="40"/>
    <x v="0"/>
    <x v="0"/>
  </r>
  <r>
    <x v="68"/>
    <x v="2"/>
    <n v="3987.83"/>
    <n v="4901.47"/>
    <x v="0"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n v="0"/>
    <n v="0"/>
    <x v="0"/>
    <x v="0"/>
  </r>
  <r>
    <x v="68"/>
    <x v="3"/>
    <n v="14489.02"/>
    <n v="13233.15"/>
    <x v="0"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n v="0"/>
    <n v="0"/>
    <x v="0"/>
    <x v="0"/>
  </r>
  <r>
    <x v="68"/>
    <x v="4"/>
    <n v="5115.95"/>
    <n v="7969"/>
    <x v="0"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n v="0"/>
    <n v="0"/>
    <x v="0"/>
    <x v="0"/>
  </r>
  <r>
    <x v="68"/>
    <x v="5"/>
    <n v="288.89889943996877"/>
    <n v="288.898899439968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89889943996877"/>
    <n v="0"/>
    <x v="0"/>
    <x v="0"/>
  </r>
  <r>
    <x v="68"/>
    <x v="6"/>
    <n v="1255.5713994747857"/>
    <n v="1255.571399474785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5.5713994747857"/>
    <n v="2038"/>
    <x v="0"/>
    <x v="0"/>
  </r>
  <r>
    <x v="68"/>
    <x v="7"/>
    <n v="750.52719403263063"/>
    <n v="1063.2071940326307"/>
    <x v="0"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n v="616.75719403263065"/>
    <n v="619"/>
    <x v="0"/>
    <x v="0"/>
  </r>
  <r>
    <x v="68"/>
    <x v="8"/>
    <n v="5243.4858641839055"/>
    <n v="5538.9558641839067"/>
    <x v="0"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n v="99.915864183906251"/>
    <n v="0"/>
    <x v="0"/>
    <x v="0"/>
  </r>
  <r>
    <x v="68"/>
    <x v="9"/>
    <n v="915.96534880531362"/>
    <n v="915.9653488053136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.96534880531362"/>
    <n v="1506"/>
    <x v="0"/>
    <x v="0"/>
  </r>
  <r>
    <x v="68"/>
    <x v="10"/>
    <n v="38305.94"/>
    <n v="41197.68"/>
    <x v="0"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n v="0"/>
    <n v="0"/>
    <x v="0"/>
    <x v="0"/>
  </r>
  <r>
    <x v="68"/>
    <x v="11"/>
    <n v="4269.8772960101487"/>
    <n v="1798.7272960101482"/>
    <x v="0"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n v="88.947296010148193"/>
    <n v="0"/>
    <x v="0"/>
    <x v="0"/>
  </r>
  <r>
    <x v="68"/>
    <x v="12"/>
    <n v="2914.8049986178703"/>
    <n v="8283.9249986178693"/>
    <x v="0"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n v="359.8049986178703"/>
    <n v="0"/>
    <x v="0"/>
    <x v="0"/>
  </r>
  <r>
    <x v="68"/>
    <x v="13"/>
    <n v="23818.77"/>
    <n v="30795.59"/>
    <x v="0"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n v="0"/>
    <n v="0"/>
    <x v="0"/>
    <x v="0"/>
  </r>
  <r>
    <x v="68"/>
    <x v="14"/>
    <n v="97495.8"/>
    <n v="100904.79"/>
    <x v="0"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n v="0"/>
    <n v="0"/>
    <x v="0"/>
    <x v="0"/>
  </r>
  <r>
    <x v="68"/>
    <x v="15"/>
    <n v="8946.9500000000007"/>
    <n v="25243.21"/>
    <x v="0"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n v="0"/>
    <n v="0"/>
    <x v="0"/>
    <x v="0"/>
  </r>
  <r>
    <x v="68"/>
    <x v="16"/>
    <n v="6952.0297743594756"/>
    <n v="11253.259774359476"/>
    <x v="0"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n v="1496.9997743594759"/>
    <n v="0"/>
    <x v="0"/>
    <x v="0"/>
  </r>
  <r>
    <x v="68"/>
    <x v="17"/>
    <n v="1609.36"/>
    <n v="1942.57"/>
    <x v="0"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n v="0"/>
    <n v="0"/>
    <x v="0"/>
    <x v="0"/>
  </r>
  <r>
    <x v="6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8"/>
    <x v="19"/>
    <n v="20805.34"/>
    <n v="52912.38"/>
    <x v="0"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n v="0"/>
    <n v="0"/>
    <x v="0"/>
    <x v="0"/>
  </r>
  <r>
    <x v="68"/>
    <x v="20"/>
    <n v="50915.147872898815"/>
    <n v="55744.287872898814"/>
    <x v="0"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n v="2774.9278728988138"/>
    <n v="6005"/>
    <x v="0"/>
    <x v="0"/>
  </r>
  <r>
    <x v="68"/>
    <x v="21"/>
    <n v="656.07621437134912"/>
    <n v="656.076214371349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07621437134912"/>
    <n v="0"/>
    <x v="0"/>
    <x v="0"/>
  </r>
  <r>
    <x v="69"/>
    <x v="0"/>
    <n v="1957.8452582693369"/>
    <n v="126.94769066677486"/>
    <x v="0"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n v="126.94769066677486"/>
    <n v="0"/>
    <x v="0"/>
    <x v="0"/>
  </r>
  <r>
    <x v="6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5"/>
    <n v="6186.9019422080601"/>
    <n v="998.16189501072859"/>
    <x v="0"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n v="401.16189501072859"/>
    <n v="0"/>
    <x v="0"/>
    <x v="0"/>
  </r>
  <r>
    <x v="69"/>
    <x v="6"/>
    <n v="13920.298273974478"/>
    <n v="6370.5992793913902"/>
    <x v="0"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n v="902.59927939139016"/>
    <n v="430"/>
    <x v="0"/>
    <x v="0"/>
  </r>
  <r>
    <x v="69"/>
    <x v="7"/>
    <n v="13479.367118075294"/>
    <n v="5535.0090771024134"/>
    <x v="0"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n v="874.00907710241336"/>
    <n v="0"/>
    <x v="0"/>
    <x v="0"/>
  </r>
  <r>
    <x v="6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9"/>
    <n v="1741.5394082055859"/>
    <n v="291.92230841180549"/>
    <x v="0"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n v="112.92230841180549"/>
    <n v="0"/>
    <x v="0"/>
    <x v="0"/>
  </r>
  <r>
    <x v="6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1"/>
    <n v="652.61508608977897"/>
    <n v="42.315896888924954"/>
    <x v="0"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n v="42.315896888924954"/>
    <n v="0"/>
    <x v="0"/>
    <x v="0"/>
  </r>
  <r>
    <x v="69"/>
    <x v="12"/>
    <n v="3315.7653170028857"/>
    <n v="214.995923711861"/>
    <x v="0"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n v="214.995923711861"/>
    <n v="0"/>
    <x v="0"/>
    <x v="0"/>
  </r>
  <r>
    <x v="6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7"/>
    <n v="0"/>
    <n v="1803"/>
    <x v="0"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n v="0"/>
    <n v="0"/>
    <x v="0"/>
    <x v="0"/>
  </r>
  <r>
    <x v="6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20"/>
    <n v="31466.954880427998"/>
    <n v="20834.333492912032"/>
    <x v="0"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n v="2040.3334929120319"/>
    <n v="717"/>
    <x v="0"/>
    <x v="0"/>
  </r>
  <r>
    <x v="69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0"/>
    <n v="2378.4399667266307"/>
    <n v="15686.21926727366"/>
    <x v="0"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n v="154.21926727366008"/>
    <n v="7919"/>
    <x v="0"/>
    <x v="0"/>
  </r>
  <r>
    <x v="7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2"/>
    <n v="0"/>
    <n v="24174"/>
    <x v="0"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n v="0"/>
    <n v="2085"/>
    <x v="0"/>
    <x v="0"/>
  </r>
  <r>
    <x v="7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4"/>
    <n v="2045.6617358593214"/>
    <n v="-647.35824388783135"/>
    <x v="0"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n v="132.64175611216865"/>
    <n v="0"/>
    <x v="0"/>
    <x v="0"/>
  </r>
  <r>
    <x v="70"/>
    <x v="5"/>
    <n v="6161.0191909183804"/>
    <n v="2127.4836441426132"/>
    <x v="0"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n v="399.48364414261323"/>
    <n v="0"/>
    <x v="0"/>
    <x v="0"/>
  </r>
  <r>
    <x v="70"/>
    <x v="6"/>
    <n v="3355.5138279120365"/>
    <n v="6821.5732375450389"/>
    <x v="0"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n v="217.57323754503932"/>
    <n v="487"/>
    <x v="0"/>
    <x v="0"/>
  </r>
  <r>
    <x v="70"/>
    <x v="7"/>
    <n v="6996.6623039851802"/>
    <n v="5416.6671721703588"/>
    <x v="0"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n v="453.66717217035875"/>
    <n v="0"/>
    <x v="0"/>
    <x v="0"/>
  </r>
  <r>
    <x v="7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9"/>
    <n v="9412.0776296970671"/>
    <n v="15663.283940684183"/>
    <x v="0"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n v="610.28394068418311"/>
    <n v="0"/>
    <x v="0"/>
    <x v="0"/>
  </r>
  <r>
    <x v="7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6"/>
    <n v="8735.4285602668715"/>
    <n v="566.40966798915179"/>
    <x v="0"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n v="566.40966798915179"/>
    <n v="0"/>
    <x v="0"/>
    <x v="0"/>
  </r>
  <r>
    <x v="7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20"/>
    <n v="567.57176042368883"/>
    <n v="4236.8016440365436"/>
    <x v="0"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n v="36.801644036543848"/>
    <n v="0"/>
    <x v="0"/>
    <x v="0"/>
  </r>
  <r>
    <x v="7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2"/>
    <n v="1521"/>
    <n v="3146"/>
    <x v="0"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n v="1008"/>
    <n v="1970"/>
    <x v="0"/>
    <x v="0"/>
  </r>
  <r>
    <x v="71"/>
    <x v="3"/>
    <n v="673"/>
    <n v="1726"/>
    <x v="0"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n v="0"/>
    <n v="0"/>
    <x v="0"/>
    <x v="0"/>
  </r>
  <r>
    <x v="71"/>
    <x v="4"/>
    <n v="3824"/>
    <n v="4221"/>
    <x v="0"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n v="0"/>
    <n v="0"/>
    <x v="0"/>
    <x v="0"/>
  </r>
  <r>
    <x v="7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8"/>
    <n v="3932"/>
    <n v="4678"/>
    <x v="0"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n v="1569"/>
    <n v="0"/>
    <x v="0"/>
    <x v="0"/>
  </r>
  <r>
    <x v="7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1"/>
    <n v="0"/>
    <n v="429.9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n v="-0.01"/>
    <n v="0"/>
    <x v="0"/>
    <x v="0"/>
  </r>
  <r>
    <x v="71"/>
    <x v="12"/>
    <n v="398"/>
    <n v="434"/>
    <x v="0"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n v="0"/>
    <n v="0"/>
    <x v="0"/>
    <x v="0"/>
  </r>
  <r>
    <x v="7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4"/>
    <n v="7178"/>
    <n v="12379"/>
    <x v="0"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n v="1260"/>
    <n v="1080"/>
    <x v="0"/>
    <x v="0"/>
  </r>
  <r>
    <x v="7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6"/>
    <n v="20609"/>
    <n v="15817"/>
    <x v="0"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n v="2211"/>
    <n v="7056"/>
    <x v="0"/>
    <x v="0"/>
  </r>
  <r>
    <x v="7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8"/>
    <n v="892"/>
    <n v="2733"/>
    <x v="0"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n v="0"/>
    <n v="0"/>
    <x v="0"/>
    <x v="0"/>
  </r>
  <r>
    <x v="71"/>
    <x v="19"/>
    <n v="28517"/>
    <n v="35582"/>
    <x v="0"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n v="5139"/>
    <n v="4189"/>
    <x v="0"/>
    <x v="0"/>
  </r>
  <r>
    <x v="71"/>
    <x v="20"/>
    <n v="2285"/>
    <n v="4974"/>
    <x v="0"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n v="0"/>
    <n v="398"/>
    <x v="0"/>
    <x v="0"/>
  </r>
  <r>
    <x v="71"/>
    <x v="21"/>
    <n v="22649"/>
    <n v="30055"/>
    <x v="0"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n v="1642"/>
    <n v="3343"/>
    <x v="0"/>
    <x v="0"/>
  </r>
  <r>
    <x v="7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2"/>
    <n v="22015.45"/>
    <n v="23110.28"/>
    <x v="0"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n v="1869.75"/>
    <n v="1068.2400000000016"/>
    <x v="0"/>
    <x v="0"/>
  </r>
  <r>
    <x v="72"/>
    <x v="3"/>
    <n v="3560.52"/>
    <n v="2651.64"/>
    <x v="0"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n v="0"/>
    <n v="543.5300000000002"/>
    <x v="0"/>
    <x v="0"/>
  </r>
  <r>
    <x v="72"/>
    <x v="4"/>
    <n v="12445.78"/>
    <n v="9636.85"/>
    <x v="0"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n v="1200.5100000000002"/>
    <n v="1890.5"/>
    <x v="0"/>
    <x v="0"/>
  </r>
  <r>
    <x v="72"/>
    <x v="5"/>
    <n v="459.68"/>
    <n v="762.17"/>
    <x v="0"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n v="0"/>
    <n v="0"/>
    <x v="0"/>
    <x v="0"/>
  </r>
  <r>
    <x v="7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8"/>
    <n v="1393.04"/>
    <n v="1314.55"/>
    <x v="0"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n v="0"/>
    <n v="0"/>
    <x v="0"/>
    <x v="0"/>
  </r>
  <r>
    <x v="7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10"/>
    <n v="5470.39"/>
    <n v="1650.6100000000004"/>
    <x v="0"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n v="349.0600000000004"/>
    <n v="239.20000000000005"/>
    <x v="0"/>
    <x v="0"/>
  </r>
  <r>
    <x v="72"/>
    <x v="11"/>
    <n v="1486.12"/>
    <n v="3018"/>
    <x v="0"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n v="0"/>
    <n v="228.90999999999985"/>
    <x v="0"/>
    <x v="0"/>
  </r>
  <r>
    <x v="72"/>
    <x v="12"/>
    <n v="2930.41"/>
    <n v="2907.41"/>
    <x v="0"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n v="-131.60000000000036"/>
    <n v="0"/>
    <x v="0"/>
    <x v="0"/>
  </r>
  <r>
    <x v="72"/>
    <x v="13"/>
    <n v="999.77"/>
    <n v="317.58999999999997"/>
    <x v="0"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n v="0"/>
    <n v="0"/>
    <x v="0"/>
    <x v="0"/>
  </r>
  <r>
    <x v="72"/>
    <x v="14"/>
    <n v="6823.99"/>
    <n v="6229.02"/>
    <x v="0"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n v="516.05000000000018"/>
    <n v="989.92000000000007"/>
    <x v="0"/>
    <x v="0"/>
  </r>
  <r>
    <x v="72"/>
    <x v="15"/>
    <n v="2439.4699999999998"/>
    <n v="1300.95"/>
    <x v="0"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n v="0"/>
    <n v="0"/>
    <x v="0"/>
    <x v="0"/>
  </r>
  <r>
    <x v="72"/>
    <x v="16"/>
    <n v="8683.33"/>
    <n v="9833.02"/>
    <x v="0"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n v="139.28000000000065"/>
    <n v="0"/>
    <x v="0"/>
    <x v="0"/>
  </r>
  <r>
    <x v="72"/>
    <x v="17"/>
    <n v="9551.4699999999993"/>
    <n v="9649.34"/>
    <x v="0"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n v="0"/>
    <n v="650.70000000000073"/>
    <x v="0"/>
    <x v="0"/>
  </r>
  <r>
    <x v="72"/>
    <x v="18"/>
    <n v="4921.76"/>
    <n v="6771.82"/>
    <x v="0"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n v="0"/>
    <n v="0"/>
    <x v="0"/>
    <x v="0"/>
  </r>
  <r>
    <x v="72"/>
    <x v="19"/>
    <n v="10338.75"/>
    <n v="6620.03"/>
    <x v="0"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n v="487.39999999999964"/>
    <n v="3794.7799999999997"/>
    <x v="0"/>
    <x v="0"/>
  </r>
  <r>
    <x v="72"/>
    <x v="20"/>
    <n v="7821.3"/>
    <n v="3845.78"/>
    <x v="0"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n v="373.80000000000018"/>
    <n v="0"/>
    <x v="0"/>
    <x v="0"/>
  </r>
  <r>
    <x v="72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2"/>
    <n v="1434"/>
    <n v="6333.89"/>
    <x v="0"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n v="1434"/>
    <n v="0"/>
    <x v="0"/>
    <x v="0"/>
  </r>
  <r>
    <x v="7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4"/>
    <n v="197810.64"/>
    <n v="264013"/>
    <x v="0"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n v="0"/>
    <n v="0"/>
    <x v="0"/>
    <x v="0"/>
  </r>
  <r>
    <x v="7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8"/>
    <n v="1400.2"/>
    <n v="1400.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.2"/>
    <n v="0"/>
    <x v="0"/>
    <x v="0"/>
  </r>
  <r>
    <x v="7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3"/>
    <n v="77610.92"/>
    <n v="82649.510000000009"/>
    <x v="0"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n v="0"/>
    <n v="0"/>
    <x v="0"/>
    <x v="0"/>
  </r>
  <r>
    <x v="7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5"/>
    <n v="16416.79"/>
    <n v="36548.160000000003"/>
    <x v="0"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n v="0"/>
    <n v="0"/>
    <x v="0"/>
    <x v="0"/>
  </r>
  <r>
    <x v="73"/>
    <x v="16"/>
    <n v="1819.1899999999987"/>
    <n v="1819.18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9.1899999999987"/>
    <n v="811.52999999999884"/>
    <x v="0"/>
    <x v="0"/>
  </r>
  <r>
    <x v="7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9"/>
    <n v="135"/>
    <n v="1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336.11"/>
    <x v="0"/>
    <x v="0"/>
  </r>
  <r>
    <x v="73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21"/>
    <n v="139779.43"/>
    <n v="228191.19999999998"/>
    <x v="0"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n v="0"/>
    <n v="0"/>
    <x v="0"/>
    <x v="0"/>
  </r>
  <r>
    <x v="74"/>
    <x v="0"/>
    <n v="0"/>
    <n v="0"/>
    <x v="0"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n v="0"/>
    <n v="0"/>
    <x v="0"/>
    <x v="0"/>
  </r>
  <r>
    <x v="7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2"/>
    <n v="2959.5599999999995"/>
    <n v="2159.2799999999997"/>
    <x v="0"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n v="2159.2799999999997"/>
    <n v="0"/>
    <x v="0"/>
    <x v="0"/>
  </r>
  <r>
    <x v="7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4"/>
    <n v="24924.01"/>
    <n v="17077.229999999996"/>
    <x v="0"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n v="3192.2699999999968"/>
    <n v="1732.8200000000015"/>
    <x v="0"/>
    <x v="0"/>
  </r>
  <r>
    <x v="74"/>
    <x v="5"/>
    <n v="160.80000000000001"/>
    <n v="463.12"/>
    <x v="0"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7"/>
    <n v="460.56"/>
    <n v="198"/>
    <x v="0"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n v="0"/>
    <n v="0"/>
    <x v="0"/>
    <x v="0"/>
  </r>
  <r>
    <x v="74"/>
    <x v="8"/>
    <n v="256.2"/>
    <n v="1396.66"/>
    <x v="0"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n v="0"/>
    <n v="208.84999999999991"/>
    <x v="0"/>
    <x v="0"/>
  </r>
  <r>
    <x v="7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0"/>
    <n v="794.88"/>
    <n v="0"/>
    <x v="0"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1"/>
    <n v="2184.86"/>
    <n v="2383.4299999999998"/>
    <x v="0"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n v="0"/>
    <n v="0"/>
    <x v="0"/>
    <x v="0"/>
  </r>
  <r>
    <x v="74"/>
    <x v="12"/>
    <n v="3423.52"/>
    <n v="2421.81"/>
    <x v="0"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n v="282.23999999999978"/>
    <n v="0"/>
    <x v="0"/>
    <x v="0"/>
  </r>
  <r>
    <x v="74"/>
    <x v="13"/>
    <n v="366"/>
    <n v="0"/>
    <x v="0"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n v="0"/>
    <n v="0"/>
    <x v="0"/>
    <x v="0"/>
  </r>
  <r>
    <x v="74"/>
    <x v="14"/>
    <n v="9333.06"/>
    <n v="19624.62"/>
    <x v="0"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n v="3606.4599999999991"/>
    <n v="0"/>
    <x v="0"/>
    <x v="0"/>
  </r>
  <r>
    <x v="74"/>
    <x v="15"/>
    <n v="126"/>
    <n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"/>
    <n v="0"/>
    <x v="0"/>
    <x v="0"/>
  </r>
  <r>
    <x v="74"/>
    <x v="16"/>
    <n v="4244.8599999999997"/>
    <n v="9183.75"/>
    <x v="0"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n v="0"/>
    <n v="950.09000000000015"/>
    <x v="0"/>
    <x v="0"/>
  </r>
  <r>
    <x v="7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9"/>
    <n v="1122.8800000000001"/>
    <n v="2351.35"/>
    <x v="0"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n v="0"/>
    <n v="0"/>
    <x v="0"/>
    <x v="0"/>
  </r>
  <r>
    <x v="74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21"/>
    <n v="3959.44"/>
    <n v="1771.7200000000003"/>
    <x v="0"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1771.7200000000003"/>
    <n v="0"/>
    <x v="0"/>
    <x v="0"/>
  </r>
  <r>
    <x v="75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308"/>
    <x v="0"/>
    <x v="0"/>
  </r>
  <r>
    <x v="75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6"/>
    <n v="7859"/>
    <n v="15984.7"/>
    <x v="0"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n v="0"/>
    <n v="0"/>
    <x v="0"/>
    <x v="0"/>
  </r>
  <r>
    <x v="75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8"/>
    <n v="5371.5"/>
    <n v="3848.5"/>
    <x v="0"/>
    <m/>
    <m/>
    <m/>
    <m/>
    <m/>
    <m/>
    <m/>
    <m/>
    <n v="2108"/>
    <n v="1654"/>
    <n v="1025"/>
    <n v="0"/>
    <n v="0"/>
    <n v="0"/>
    <n v="0"/>
    <n v="0"/>
    <n v="1313"/>
    <n v="1269"/>
    <n v="0"/>
    <n v="0"/>
    <n v="925.5"/>
    <n v="0"/>
    <x v="0"/>
    <x v="0"/>
  </r>
  <r>
    <x v="75"/>
    <x v="9"/>
    <n v="2420.13"/>
    <n v="2745"/>
    <x v="0"/>
    <m/>
    <m/>
    <m/>
    <m/>
    <m/>
    <m/>
    <m/>
    <m/>
    <n v="0"/>
    <n v="1797"/>
    <n v="1472.13"/>
    <n v="0"/>
    <n v="0"/>
    <n v="0"/>
    <n v="0"/>
    <n v="0"/>
    <n v="0"/>
    <n v="0"/>
    <n v="0"/>
    <n v="0"/>
    <n v="948"/>
    <n v="0"/>
    <x v="0"/>
    <x v="0"/>
  </r>
  <r>
    <x v="75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3"/>
    <n v="20657.5"/>
    <n v="41622.9"/>
    <x v="0"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n v="4062.5"/>
    <n v="2011.5"/>
    <x v="0"/>
    <x v="0"/>
  </r>
  <r>
    <x v="75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0"/>
    <n v="9265.1369827971012"/>
    <n v="20297"/>
    <x v="0"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n v="0"/>
    <n v="0"/>
    <x v="0"/>
    <x v="0"/>
  </r>
  <r>
    <x v="7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2"/>
    <n v="10810.940000000017"/>
    <n v="10810.94000000001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10.940000000017"/>
    <n v="4371.7599999999802"/>
    <x v="0"/>
    <x v="0"/>
  </r>
  <r>
    <x v="76"/>
    <x v="3"/>
    <n v="4517.5200000000041"/>
    <n v="4517.520000000004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7.5200000000041"/>
    <n v="8673.9700000000012"/>
    <x v="0"/>
    <x v="0"/>
  </r>
  <r>
    <x v="76"/>
    <x v="4"/>
    <n v="10216.990000000005"/>
    <n v="10216.99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16.990000000005"/>
    <n v="798.2699999999968"/>
    <x v="0"/>
    <x v="0"/>
  </r>
  <r>
    <x v="76"/>
    <x v="5"/>
    <n v="5609.4918582834516"/>
    <n v="3246.8600000000006"/>
    <x v="0"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n v="1442.8600000000006"/>
    <n v="711.39999999999986"/>
    <x v="0"/>
    <x v="0"/>
  </r>
  <r>
    <x v="76"/>
    <x v="6"/>
    <n v="18108.424101104094"/>
    <n v="25293"/>
    <x v="0"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n v="0"/>
    <n v="0"/>
    <x v="0"/>
    <x v="0"/>
  </r>
  <r>
    <x v="76"/>
    <x v="7"/>
    <n v="11477.123904924631"/>
    <n v="11055.970000000001"/>
    <x v="0"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n v="2581.9700000000012"/>
    <n v="1058.6699999999983"/>
    <x v="0"/>
    <x v="0"/>
  </r>
  <r>
    <x v="76"/>
    <x v="8"/>
    <n v="3043.3822215266628"/>
    <n v="3493.3500000000004"/>
    <x v="0"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n v="1602.3500000000001"/>
    <n v="451.60000000000014"/>
    <x v="0"/>
    <x v="0"/>
  </r>
  <r>
    <x v="76"/>
    <x v="9"/>
    <n v="15387.330551511968"/>
    <n v="15326.86"/>
    <x v="0"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n v="2176.8599999999997"/>
    <n v="2583.5399999999991"/>
    <x v="0"/>
    <x v="0"/>
  </r>
  <r>
    <x v="76"/>
    <x v="10"/>
    <n v="6796.6500000000087"/>
    <n v="6796.65000000000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6.6500000000087"/>
    <n v="5958"/>
    <x v="0"/>
    <x v="0"/>
  </r>
  <r>
    <x v="76"/>
    <x v="11"/>
    <n v="1462.5485223428707"/>
    <n v="1211.7099999999991"/>
    <x v="0"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n v="179.70999999999913"/>
    <n v="2738.0599999999986"/>
    <x v="0"/>
    <x v="0"/>
  </r>
  <r>
    <x v="76"/>
    <x v="12"/>
    <n v="6619.7920010945145"/>
    <n v="1430.5200000000004"/>
    <x v="0"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n v="1430.5200000000004"/>
    <n v="1379.9300000000012"/>
    <x v="0"/>
    <x v="0"/>
  </r>
  <r>
    <x v="7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1.1700000000019"/>
    <x v="0"/>
    <x v="0"/>
  </r>
  <r>
    <x v="76"/>
    <x v="14"/>
    <n v="20131.830000000002"/>
    <n v="20131.83000000000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1.830000000002"/>
    <n v="21852.969999999972"/>
    <x v="0"/>
    <x v="0"/>
  </r>
  <r>
    <x v="76"/>
    <x v="15"/>
    <n v="1316.5299999999995"/>
    <n v="1316.52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.5299999999995"/>
    <n v="5366.3400000000038"/>
    <x v="0"/>
    <x v="0"/>
  </r>
  <r>
    <x v="76"/>
    <x v="16"/>
    <n v="21590.414376034743"/>
    <n v="47986"/>
    <x v="0"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n v="0"/>
    <n v="0"/>
    <x v="0"/>
    <x v="0"/>
  </r>
  <r>
    <x v="7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20"/>
    <n v="49619.187000611782"/>
    <n v="69192.909999999974"/>
    <x v="0"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n v="9597.9099999999744"/>
    <n v="11686.089999999982"/>
    <x v="0"/>
    <x v="0"/>
  </r>
  <r>
    <x v="76"/>
    <x v="21"/>
    <n v="17828.510771944118"/>
    <n v="17005.28"/>
    <x v="0"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n v="8366.2799999999988"/>
    <n v="6699.9300000000076"/>
    <x v="0"/>
    <x v="0"/>
  </r>
  <r>
    <x v="77"/>
    <x v="0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2"/>
    <n v="29755.74"/>
    <n v="29356.81"/>
    <x v="0"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n v="5462.8000000000029"/>
    <n v="319.80000000000291"/>
    <x v="0"/>
    <x v="0"/>
  </r>
  <r>
    <x v="77"/>
    <x v="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4"/>
    <n v="71319.33"/>
    <n v="72737.42"/>
    <x v="0"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n v="313.11999999999534"/>
    <n v="1861.9799999999959"/>
    <x v="0"/>
    <x v="0"/>
  </r>
  <r>
    <x v="77"/>
    <x v="5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7"/>
    <n v="3791.19"/>
    <n v="19635.7"/>
    <x v="0"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n v="1778.9"/>
    <n v="72.799999999999272"/>
    <x v="0"/>
    <x v="0"/>
  </r>
  <r>
    <x v="77"/>
    <x v="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9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0"/>
    <n v="5871.74"/>
    <n v="13292.59"/>
    <x v="0"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n v="0"/>
    <n v="0"/>
    <x v="0"/>
    <x v="0"/>
  </r>
  <r>
    <x v="77"/>
    <x v="11"/>
    <n v="959.16"/>
    <n v="1318.4299999999998"/>
    <x v="0"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n v="959.16"/>
    <n v="0"/>
    <x v="0"/>
    <x v="0"/>
  </r>
  <r>
    <x v="77"/>
    <x v="12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4"/>
    <n v="16688.59"/>
    <n v="29505.599999999999"/>
    <x v="0"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n v="44.549999999999272"/>
    <n v="0"/>
    <x v="0"/>
    <x v="0"/>
  </r>
  <r>
    <x v="77"/>
    <x v="15"/>
    <n v="9284.9699999999993"/>
    <n v="8456"/>
    <x v="0"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n v="2220.3999999999996"/>
    <n v="126.35999999999967"/>
    <x v="0"/>
    <x v="0"/>
  </r>
  <r>
    <x v="77"/>
    <x v="1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7"/>
    <n v="57782.01"/>
    <n v="42052.45"/>
    <x v="0"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n v="7804.3499999999985"/>
    <n v="13748.400000000001"/>
    <x v="0"/>
    <x v="0"/>
  </r>
  <r>
    <x v="77"/>
    <x v="1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9"/>
    <n v="23546.19"/>
    <n v="77322.37"/>
    <x v="0"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n v="8573.9199999999983"/>
    <n v="2006.6000000000058"/>
    <x v="0"/>
    <x v="0"/>
  </r>
  <r>
    <x v="77"/>
    <x v="20"/>
    <n v="29776.91"/>
    <n v="56119.069999999992"/>
    <x v="0"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n v="773.32999999999811"/>
    <n v="5331.3499999999985"/>
    <x v="0"/>
    <x v="0"/>
  </r>
  <r>
    <x v="77"/>
    <x v="2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m/>
    <n v="0"/>
    <m/>
    <x v="0"/>
    <x v="0"/>
  </r>
  <r>
    <x v="7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2"/>
    <n v="8109.5899999999965"/>
    <n v="8109.589999999996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9.5899999999965"/>
    <n v="30917.510000000009"/>
    <x v="0"/>
    <x v="0"/>
  </r>
  <r>
    <x v="78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4"/>
    <n v="3452.2000000000003"/>
    <n v="26707.96"/>
    <x v="0"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n v="0"/>
    <n v="0"/>
    <x v="0"/>
    <x v="0"/>
  </r>
  <r>
    <x v="7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7"/>
    <n v="12127.910000000003"/>
    <n v="12127.9100000000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7.910000000003"/>
    <n v="-1461.0299999999697"/>
    <x v="0"/>
    <x v="0"/>
  </r>
  <r>
    <x v="78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1"/>
    <n v="6971.71"/>
    <n v="11308.56"/>
    <x v="0"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n v="0"/>
    <n v="0"/>
    <x v="0"/>
    <x v="0"/>
  </r>
  <r>
    <x v="78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3"/>
    <n v="352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n v="0"/>
    <n v="0"/>
    <x v="0"/>
    <x v="0"/>
  </r>
  <r>
    <x v="78"/>
    <x v="14"/>
    <n v="69234.45"/>
    <n v="76358.799999999988"/>
    <x v="0"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n v="31179.119999999995"/>
    <n v="39357.25"/>
    <x v="0"/>
    <x v="0"/>
  </r>
  <r>
    <x v="78"/>
    <x v="15"/>
    <n v="320.39999999999998"/>
    <n v="998"/>
    <x v="0"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n v="0"/>
    <n v="0"/>
    <x v="0"/>
    <x v="0"/>
  </r>
  <r>
    <x v="78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7"/>
    <n v="5236.7299999999996"/>
    <n v="0"/>
    <x v="0"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.7899999999936"/>
    <x v="0"/>
    <x v="0"/>
  </r>
  <r>
    <x v="78"/>
    <x v="20"/>
    <n v="2194.8000000000002"/>
    <n v="783"/>
    <x v="0"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n v="0"/>
    <n v="0"/>
    <x v="0"/>
    <x v="0"/>
  </r>
  <r>
    <x v="7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5.9799999999996"/>
    <x v="0"/>
    <x v="0"/>
  </r>
  <r>
    <x v="7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"/>
    <n v="1389.15"/>
    <n v="3379.7"/>
    <x v="0"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n v="0"/>
    <n v="0"/>
    <x v="0"/>
    <x v="0"/>
  </r>
  <r>
    <x v="7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3"/>
    <n v="0"/>
    <n v="22463.88"/>
    <x v="0"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n v="0"/>
    <n v="0"/>
    <x v="0"/>
    <x v="0"/>
  </r>
  <r>
    <x v="79"/>
    <x v="4"/>
    <n v="0"/>
    <n v="9217.99"/>
    <x v="0"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n v="0"/>
    <n v="0"/>
    <x v="0"/>
    <x v="0"/>
  </r>
  <r>
    <x v="7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3"/>
    <n v="0"/>
    <n v="5692.57"/>
    <x v="0"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n v="0"/>
    <n v="9088.75"/>
    <x v="0"/>
    <x v="0"/>
  </r>
  <r>
    <x v="7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5"/>
    <n v="0"/>
    <n v="41343.65"/>
    <x v="0"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n v="0"/>
    <n v="8871.5299999999988"/>
    <x v="0"/>
    <x v="0"/>
  </r>
  <r>
    <x v="7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9"/>
    <n v="0"/>
    <n v="57454.68"/>
    <x v="0"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n v="0"/>
    <n v="8565.0499999999956"/>
    <x v="0"/>
    <x v="0"/>
  </r>
  <r>
    <x v="79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21"/>
    <n v="0"/>
    <n v="187591.63"/>
    <x v="0"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n v="0"/>
    <n v="35076.699999999983"/>
    <x v="0"/>
    <x v="0"/>
  </r>
  <r>
    <x v="8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1"/>
    <n v="12097.46"/>
    <n v="46846.55"/>
    <x v="0"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n v="0"/>
    <n v="8578.2899999999936"/>
    <x v="0"/>
    <x v="0"/>
  </r>
  <r>
    <x v="80"/>
    <x v="12"/>
    <n v="69502.47"/>
    <n v="105621.88"/>
    <x v="0"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n v="12528.050000000003"/>
    <n v="17422.03"/>
    <x v="0"/>
    <x v="0"/>
  </r>
  <r>
    <x v="8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4"/>
    <n v="310438.36"/>
    <n v="303928.45999999996"/>
    <x v="0"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n v="10978.959999999963"/>
    <n v="45165.270000000019"/>
    <x v="0"/>
    <x v="0"/>
  </r>
  <r>
    <x v="8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0"/>
    <n v="0"/>
    <n v="45340.07"/>
    <x v="0"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0"/>
    <n v="1227.8699999999999"/>
    <n v="625.28"/>
    <x v="0"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n v="0"/>
    <n v="0"/>
    <x v="0"/>
    <x v="0"/>
  </r>
  <r>
    <x v="8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2"/>
    <n v="956"/>
    <n v="0"/>
    <x v="0"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3"/>
    <n v="0"/>
    <n v="1348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n v="0"/>
    <n v="0"/>
    <x v="0"/>
    <x v="0"/>
  </r>
  <r>
    <x v="8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6"/>
    <n v="1190.82"/>
    <n v="0"/>
    <x v="0"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n v="0"/>
    <n v="0"/>
    <x v="0"/>
    <x v="0"/>
  </r>
  <r>
    <x v="81"/>
    <x v="7"/>
    <n v="602.35"/>
    <n v="0"/>
    <x v="0"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n v="0"/>
    <n v="0"/>
    <x v="0"/>
    <x v="0"/>
  </r>
  <r>
    <x v="8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5"/>
    <n v="630.82000000000005"/>
    <n v="0"/>
    <x v="0"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n v="0"/>
    <n v="0"/>
    <x v="0"/>
    <x v="0"/>
  </r>
  <r>
    <x v="81"/>
    <x v="16"/>
    <n v="9749.44"/>
    <n v="11294.29"/>
    <x v="0"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n v="0"/>
    <n v="0"/>
    <x v="0"/>
    <x v="0"/>
  </r>
  <r>
    <x v="8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9"/>
    <n v="2654.38"/>
    <n v="713.93"/>
    <x v="0"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n v="0"/>
    <n v="0"/>
    <x v="0"/>
    <x v="0"/>
  </r>
  <r>
    <x v="81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2"/>
    <n v="73834.77"/>
    <n v="112919.83"/>
    <x v="0"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n v="0"/>
    <n v="0"/>
    <x v="0"/>
    <x v="0"/>
  </r>
  <r>
    <x v="82"/>
    <x v="3"/>
    <n v="0"/>
    <n v="4027.3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n v="0"/>
    <n v="0"/>
    <x v="0"/>
    <x v="0"/>
  </r>
  <r>
    <x v="82"/>
    <x v="4"/>
    <n v="9393.44"/>
    <n v="13274.8"/>
    <x v="0"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n v="0"/>
    <n v="0"/>
    <x v="0"/>
    <x v="0"/>
  </r>
  <r>
    <x v="8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8"/>
    <n v="30237.88"/>
    <n v="3525.83"/>
    <x v="0"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n v="0"/>
    <n v="0"/>
    <x v="0"/>
    <x v="0"/>
  </r>
  <r>
    <x v="82"/>
    <x v="9"/>
    <n v="2842.38"/>
    <n v="8137.66"/>
    <x v="0"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n v="0"/>
    <n v="0"/>
    <x v="0"/>
    <x v="0"/>
  </r>
  <r>
    <x v="8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1"/>
    <n v="5817.87"/>
    <n v="7280.2"/>
    <x v="0"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n v="0"/>
    <n v="0"/>
    <x v="0"/>
    <x v="0"/>
  </r>
  <r>
    <x v="82"/>
    <x v="12"/>
    <n v="4832.1099999999997"/>
    <n v="6714.19"/>
    <x v="0"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n v="0"/>
    <n v="0"/>
    <x v="0"/>
    <x v="0"/>
  </r>
  <r>
    <x v="82"/>
    <x v="13"/>
    <n v="4520.16"/>
    <n v="9152.7900000000009"/>
    <x v="0"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n v="0"/>
    <n v="0"/>
    <x v="0"/>
    <x v="0"/>
  </r>
  <r>
    <x v="82"/>
    <x v="14"/>
    <n v="160913.5"/>
    <n v="132567.78"/>
    <x v="0"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n v="0"/>
    <n v="0"/>
    <x v="0"/>
    <x v="0"/>
  </r>
  <r>
    <x v="82"/>
    <x v="15"/>
    <n v="4051.8"/>
    <n v="13207.37"/>
    <x v="0"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n v="0"/>
    <n v="0"/>
    <x v="0"/>
    <x v="0"/>
  </r>
  <r>
    <x v="82"/>
    <x v="16"/>
    <n v="81661.94"/>
    <n v="93751.61"/>
    <x v="0"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n v="0"/>
    <n v="0"/>
    <x v="0"/>
    <x v="0"/>
  </r>
  <r>
    <x v="8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9"/>
    <n v="0"/>
    <n v="5096.43"/>
    <x v="0"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n v="0"/>
    <n v="0"/>
    <x v="0"/>
    <x v="0"/>
  </r>
  <r>
    <x v="82"/>
    <x v="20"/>
    <n v="33039.46"/>
    <n v="63350.97"/>
    <x v="0"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n v="0"/>
    <n v="0"/>
    <x v="0"/>
    <x v="0"/>
  </r>
  <r>
    <x v="82"/>
    <x v="21"/>
    <n v="169971.3"/>
    <n v="228317.95"/>
    <x v="0"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n v="0"/>
    <n v="0"/>
    <x v="0"/>
    <x v="0"/>
  </r>
  <r>
    <x v="83"/>
    <x v="0"/>
    <n v="8738.3499999999985"/>
    <n v="43785.7"/>
    <x v="0"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n v="0"/>
    <n v="0"/>
    <x v="0"/>
    <x v="0"/>
  </r>
  <r>
    <x v="83"/>
    <x v="1"/>
    <n v="4209.0599999999995"/>
    <n v="6481.9599999999991"/>
    <x v="0"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n v="0"/>
    <n v="0"/>
    <x v="0"/>
    <x v="0"/>
  </r>
  <r>
    <x v="83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3"/>
    <n v="2618.4700000000012"/>
    <n v="5582.4399999999987"/>
    <x v="0"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n v="0"/>
    <n v="0"/>
    <x v="0"/>
    <x v="0"/>
  </r>
  <r>
    <x v="83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0"/>
    <n v="121978.93999999999"/>
    <n v="181403.04"/>
    <x v="0"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n v="0"/>
    <n v="0"/>
    <x v="0"/>
    <x v="0"/>
  </r>
  <r>
    <x v="83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2"/>
    <n v="0"/>
    <n v="747.23"/>
    <x v="0"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3"/>
    <n v="7064.0899999999992"/>
    <n v="6995.8300000000008"/>
    <x v="0"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n v="0"/>
    <n v="0"/>
    <x v="0"/>
    <x v="0"/>
  </r>
  <r>
    <x v="83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9"/>
    <n v="182.19"/>
    <n v="3214.53"/>
    <x v="0"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21"/>
    <n v="52533.979999999996"/>
    <n v="92521.54"/>
    <x v="0"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n v="0"/>
    <n v="0"/>
    <x v="0"/>
    <x v="0"/>
  </r>
  <r>
    <x v="8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2"/>
    <n v="893"/>
    <n v="2263.02"/>
    <x v="0"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n v="0"/>
    <n v="0"/>
    <x v="0"/>
    <x v="0"/>
  </r>
  <r>
    <x v="8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4"/>
    <n v="0"/>
    <n v="59.77"/>
    <x v="0"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8"/>
    <n v="2496.6"/>
    <n v="109.78"/>
    <x v="0"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2"/>
    <n v="521.09"/>
    <n v="0"/>
    <x v="0"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n v="0"/>
    <n v="0"/>
    <x v="0"/>
    <x v="0"/>
  </r>
  <r>
    <x v="8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4"/>
    <n v="0"/>
    <n v="1178"/>
    <x v="0"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6"/>
    <n v="77142.509999999995"/>
    <n v="89540.55"/>
    <x v="0"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n v="0"/>
    <n v="0"/>
    <x v="0"/>
    <x v="0"/>
  </r>
  <r>
    <x v="8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9"/>
    <n v="11303.41"/>
    <n v="23795.89"/>
    <x v="0"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n v="0"/>
    <n v="0"/>
    <x v="0"/>
    <x v="0"/>
  </r>
  <r>
    <x v="84"/>
    <x v="20"/>
    <n v="0"/>
    <n v="3004.08"/>
    <x v="0"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"/>
    <n v="56.99"/>
    <n v="0"/>
    <x v="0"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2"/>
    <n v="248.4"/>
    <n v="248.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4"/>
    <n v="0"/>
    <x v="0"/>
    <x v="0"/>
  </r>
  <r>
    <x v="85"/>
    <x v="3"/>
    <n v="359.12"/>
    <n v="149.32"/>
    <x v="0"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n v="0"/>
    <n v="586.20000000000005"/>
    <x v="0"/>
    <x v="0"/>
  </r>
  <r>
    <x v="8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8"/>
    <n v="0"/>
    <n v="199.92"/>
    <x v="0"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1"/>
    <n v="0"/>
    <n v="1082.68"/>
    <x v="0"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n v="0"/>
    <n v="0"/>
    <x v="0"/>
    <x v="0"/>
  </r>
  <r>
    <x v="8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4"/>
    <n v="3690.32"/>
    <n v="5025.9399999999996"/>
    <x v="0"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n v="0"/>
    <n v="646.13000000000011"/>
    <x v="0"/>
    <x v="0"/>
  </r>
  <r>
    <x v="8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20"/>
    <n v="5227.1499999999996"/>
    <n v="11360.95"/>
    <x v="0"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n v="259.42000000000007"/>
    <n v="0"/>
    <x v="0"/>
    <x v="0"/>
  </r>
  <r>
    <x v="8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2"/>
    <n v="3073.29"/>
    <n v="3073.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3.29"/>
    <n v="228.6899999999996"/>
    <x v="0"/>
    <x v="0"/>
  </r>
  <r>
    <x v="86"/>
    <x v="3"/>
    <n v="612.05999999999949"/>
    <n v="612.0599999999994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05999999999949"/>
    <n v="1003.0599999999995"/>
    <x v="0"/>
    <x v="0"/>
  </r>
  <r>
    <x v="86"/>
    <x v="4"/>
    <n v="938.22000000000025"/>
    <n v="938.2200000000002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.22000000000025"/>
    <n v="1434"/>
    <x v="0"/>
    <x v="0"/>
  </r>
  <r>
    <x v="8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8"/>
    <n v="1017.9400000000005"/>
    <n v="1017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.9400000000005"/>
    <n v="0"/>
    <x v="0"/>
    <x v="0"/>
  </r>
  <r>
    <x v="8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0"/>
    <n v="5906.2099999999991"/>
    <n v="5906.209999999999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6.2099999999991"/>
    <n v="4980.6200000000026"/>
    <x v="0"/>
    <x v="0"/>
  </r>
  <r>
    <x v="86"/>
    <x v="11"/>
    <n v="916.84000000000015"/>
    <n v="916.8400000000001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84000000000015"/>
    <n v="0"/>
    <x v="0"/>
    <x v="0"/>
  </r>
  <r>
    <x v="8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3.8200000000033"/>
    <x v="0"/>
    <x v="0"/>
  </r>
  <r>
    <x v="86"/>
    <x v="14"/>
    <n v="9002.7599999999948"/>
    <n v="9002.759999999994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2.7599999999948"/>
    <n v="14774.770000000004"/>
    <x v="0"/>
    <x v="0"/>
  </r>
  <r>
    <x v="86"/>
    <x v="15"/>
    <n v="1570.3899999999994"/>
    <n v="1570.389999999999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.3899999999994"/>
    <n v="2756.6200000000026"/>
    <x v="0"/>
    <x v="0"/>
  </r>
  <r>
    <x v="86"/>
    <x v="16"/>
    <n v="12439"/>
    <n v="4475"/>
    <x v="0"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n v="0"/>
    <n v="1812.9099999999999"/>
    <x v="0"/>
    <x v="0"/>
  </r>
  <r>
    <x v="8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9"/>
    <n v="5476.5600000000013"/>
    <n v="5476.560000000001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6.5600000000013"/>
    <n v="6092.9599999999991"/>
    <x v="0"/>
    <x v="0"/>
  </r>
  <r>
    <x v="86"/>
    <x v="20"/>
    <n v="3785.5599999999977"/>
    <n v="3785.55999999999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5.5599999999977"/>
    <n v="4071.6800000000003"/>
    <x v="0"/>
    <x v="0"/>
  </r>
  <r>
    <x v="8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"/>
    <n v="19997.86"/>
    <n v="1483.97"/>
    <x v="0"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n v="0"/>
    <n v="0"/>
    <x v="0"/>
    <x v="0"/>
  </r>
  <r>
    <x v="8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4"/>
    <n v="0"/>
    <n v="126937.72"/>
    <x v="0"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n v="0"/>
    <n v="64644.510000000009"/>
    <x v="0"/>
    <x v="0"/>
  </r>
  <r>
    <x v="8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1"/>
    <n v="3883.66"/>
    <n v="3883.6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3.66"/>
    <n v="0"/>
    <x v="0"/>
    <x v="0"/>
  </r>
  <r>
    <x v="87"/>
    <x v="12"/>
    <n v="11845.05"/>
    <n v="4432.5200000000004"/>
    <x v="0"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n v="0"/>
    <n v="0"/>
    <x v="0"/>
    <x v="0"/>
  </r>
  <r>
    <x v="8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4"/>
    <n v="156260.89000000001"/>
    <n v="102214.42000000001"/>
    <x v="0"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n v="36594.87000000001"/>
    <n v="1325.7399999999907"/>
    <x v="0"/>
    <x v="0"/>
  </r>
  <r>
    <x v="87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1"/>
    <n v="516655.3"/>
    <n v="588674.04"/>
    <x v="0"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n v="5437.0800000000163"/>
    <n v="96376.25"/>
    <x v="0"/>
    <x v="0"/>
  </r>
  <r>
    <x v="88"/>
    <x v="0"/>
    <n v="0"/>
    <n v="52"/>
    <x v="0"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2"/>
    <n v="0"/>
    <n v="456"/>
    <x v="0"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n v="0"/>
    <n v="0"/>
    <x v="0"/>
    <x v="0"/>
  </r>
  <r>
    <x v="88"/>
    <x v="3"/>
    <n v="47"/>
    <n v="0"/>
    <x v="0"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4"/>
    <n v="12217"/>
    <n v="12458"/>
    <x v="0"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n v="1061"/>
    <n v="2222"/>
    <x v="0"/>
    <x v="0"/>
  </r>
  <r>
    <x v="88"/>
    <x v="5"/>
    <n v="450"/>
    <n v="12"/>
    <x v="0"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n v="0"/>
    <n v="0"/>
    <x v="0"/>
    <x v="0"/>
  </r>
  <r>
    <x v="88"/>
    <x v="6"/>
    <n v="878"/>
    <n v="1422"/>
    <x v="0"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n v="0"/>
    <n v="0"/>
    <x v="0"/>
    <x v="0"/>
  </r>
  <r>
    <x v="88"/>
    <x v="7"/>
    <n v="3776"/>
    <n v="2620"/>
    <x v="0"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n v="0"/>
    <n v="0"/>
    <x v="0"/>
    <x v="0"/>
  </r>
  <r>
    <x v="88"/>
    <x v="8"/>
    <n v="2806"/>
    <n v="4085"/>
    <x v="0"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n v="1677"/>
    <n v="0"/>
    <x v="0"/>
    <x v="0"/>
  </r>
  <r>
    <x v="88"/>
    <x v="9"/>
    <n v="1440"/>
    <n v="1090"/>
    <x v="0"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n v="0"/>
    <n v="121"/>
    <x v="0"/>
    <x v="0"/>
  </r>
  <r>
    <x v="88"/>
    <x v="10"/>
    <n v="3838"/>
    <n v="3425"/>
    <x v="0"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n v="1347"/>
    <n v="0"/>
    <x v="0"/>
    <x v="0"/>
  </r>
  <r>
    <x v="88"/>
    <x v="11"/>
    <n v="9578"/>
    <n v="10973"/>
    <x v="0"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n v="1844"/>
    <n v="1097"/>
    <x v="0"/>
    <x v="0"/>
  </r>
  <r>
    <x v="88"/>
    <x v="12"/>
    <n v="6161"/>
    <n v="2680"/>
    <x v="0"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n v="665"/>
    <n v="0"/>
    <x v="0"/>
    <x v="0"/>
  </r>
  <r>
    <x v="8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5"/>
    <n v="320"/>
    <n v="221"/>
    <x v="0"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n v="0"/>
    <n v="0"/>
    <x v="0"/>
    <x v="0"/>
  </r>
  <r>
    <x v="88"/>
    <x v="16"/>
    <n v="52543"/>
    <n v="55063"/>
    <x v="0"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n v="3687"/>
    <n v="2862"/>
    <x v="0"/>
    <x v="0"/>
  </r>
  <r>
    <x v="8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20"/>
    <n v="2900"/>
    <n v="3718"/>
    <x v="0"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n v="0"/>
    <n v="96"/>
    <x v="0"/>
    <x v="0"/>
  </r>
  <r>
    <x v="88"/>
    <x v="21"/>
    <n v="25113"/>
    <n v="27596"/>
    <x v="0"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n v="3589"/>
    <n v="752"/>
    <x v="0"/>
    <x v="0"/>
  </r>
  <r>
    <x v="89"/>
    <x v="0"/>
    <n v="1525.5200000000023"/>
    <n v="1525.52000000000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.5200000000023"/>
    <n v="8298.570000000007"/>
    <x v="0"/>
    <x v="0"/>
  </r>
  <r>
    <x v="89"/>
    <x v="1"/>
    <n v="554.06999999999971"/>
    <n v="554.0699999999997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06999999999971"/>
    <n v="53.520000000001346"/>
    <x v="0"/>
    <x v="0"/>
  </r>
  <r>
    <x v="89"/>
    <x v="2"/>
    <n v="20776.22"/>
    <n v="44716.12"/>
    <x v="0"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n v="0"/>
    <n v="0"/>
    <x v="0"/>
    <x v="0"/>
  </r>
  <r>
    <x v="89"/>
    <x v="3"/>
    <n v="10596"/>
    <n v="8755.73"/>
    <x v="0"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n v="0"/>
    <n v="0"/>
    <x v="0"/>
    <x v="0"/>
  </r>
  <r>
    <x v="89"/>
    <x v="4"/>
    <n v="107706.73"/>
    <n v="178193.84"/>
    <x v="0"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n v="0"/>
    <n v="0"/>
    <x v="0"/>
    <x v="0"/>
  </r>
  <r>
    <x v="8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8"/>
    <n v="7659.94"/>
    <n v="8866.14"/>
    <x v="0"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n v="0"/>
    <n v="0"/>
    <x v="0"/>
    <x v="0"/>
  </r>
  <r>
    <x v="89"/>
    <x v="9"/>
    <n v="1187.1199999999999"/>
    <n v="11419.12"/>
    <x v="0"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n v="0"/>
    <n v="0"/>
    <x v="0"/>
    <x v="0"/>
  </r>
  <r>
    <x v="89"/>
    <x v="10"/>
    <n v="57553.770000000011"/>
    <n v="78818.560000000012"/>
    <x v="0"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n v="25050.810000000012"/>
    <n v="14777.370000000024"/>
    <x v="0"/>
    <x v="0"/>
  </r>
  <r>
    <x v="89"/>
    <x v="11"/>
    <n v="17279.18"/>
    <n v="34327.65"/>
    <x v="0"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n v="0"/>
    <n v="0"/>
    <x v="0"/>
    <x v="0"/>
  </r>
  <r>
    <x v="89"/>
    <x v="12"/>
    <n v="9553.27"/>
    <n v="25004.74"/>
    <x v="0"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n v="0"/>
    <n v="0"/>
    <x v="0"/>
    <x v="0"/>
  </r>
  <r>
    <x v="89"/>
    <x v="13"/>
    <n v="4685.4799999999996"/>
    <n v="14720.66"/>
    <x v="0"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n v="0"/>
    <n v="133.53999999999996"/>
    <x v="0"/>
    <x v="0"/>
  </r>
  <r>
    <x v="89"/>
    <x v="14"/>
    <n v="2248.23"/>
    <n v="444"/>
    <x v="0"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n v="0"/>
    <n v="0"/>
    <x v="0"/>
    <x v="0"/>
  </r>
  <r>
    <x v="89"/>
    <x v="15"/>
    <n v="6513.19"/>
    <n v="11653.08"/>
    <x v="0"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n v="0"/>
    <n v="0"/>
    <x v="0"/>
    <x v="0"/>
  </r>
  <r>
    <x v="89"/>
    <x v="16"/>
    <n v="70565.36"/>
    <n v="125724.79"/>
    <x v="0"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n v="0"/>
    <n v="0"/>
    <x v="0"/>
    <x v="0"/>
  </r>
  <r>
    <x v="89"/>
    <x v="17"/>
    <n v="14735.53"/>
    <n v="0"/>
    <x v="0"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n v="0"/>
    <n v="0"/>
    <x v="0"/>
    <x v="0"/>
  </r>
  <r>
    <x v="8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20"/>
    <n v="70567.05"/>
    <n v="114125.79"/>
    <x v="0"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n v="0"/>
    <n v="0"/>
    <x v="0"/>
    <x v="0"/>
  </r>
  <r>
    <x v="89"/>
    <x v="21"/>
    <n v="15008.7"/>
    <n v="77495.070000000007"/>
    <x v="0"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n v="6884.75"/>
    <n v="23036.600000000006"/>
    <x v="0"/>
    <x v="0"/>
  </r>
  <r>
    <x v="9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3"/>
    <n v="0"/>
    <n v="5366.74"/>
    <x v="0"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n v="0"/>
    <n v="0"/>
    <x v="0"/>
    <x v="0"/>
  </r>
  <r>
    <x v="90"/>
    <x v="4"/>
    <n v="2604.19"/>
    <n v="30831.88"/>
    <x v="0"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n v="0"/>
    <n v="0"/>
    <x v="0"/>
    <x v="0"/>
  </r>
  <r>
    <x v="9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3"/>
    <n v="503.92"/>
    <n v="0"/>
    <x v="0"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n v="0"/>
    <n v="0"/>
    <x v="0"/>
    <x v="0"/>
  </r>
  <r>
    <x v="9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9"/>
    <n v="107614.94"/>
    <n v="189720.37"/>
    <x v="0"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n v="19099.630000000005"/>
    <n v="24526.089999999997"/>
    <x v="0"/>
    <x v="0"/>
  </r>
  <r>
    <x v="9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21"/>
    <n v="618102.23"/>
    <n v="726865.77999999991"/>
    <x v="0"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n v="24073.04999999993"/>
    <n v="75190.780000000028"/>
    <x v="0"/>
    <x v="0"/>
  </r>
  <r>
    <x v="91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3"/>
    <n v="9910.19"/>
    <n v="11043.37"/>
    <x v="0"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n v="0"/>
    <n v="0"/>
    <x v="0"/>
    <x v="0"/>
  </r>
  <r>
    <x v="9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6"/>
    <n v="2134.37"/>
    <n v="2069.08"/>
    <x v="0"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n v="0"/>
    <n v="0"/>
    <x v="0"/>
    <x v="0"/>
  </r>
  <r>
    <x v="91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9"/>
    <n v="2691.73"/>
    <n v="2837.99"/>
    <x v="0"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n v="0"/>
    <n v="0"/>
    <x v="0"/>
    <x v="0"/>
  </r>
  <r>
    <x v="91"/>
    <x v="10"/>
    <n v="10877.69"/>
    <n v="16472.919999999998"/>
    <x v="0"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n v="0"/>
    <n v="0"/>
    <x v="0"/>
    <x v="0"/>
  </r>
  <r>
    <x v="91"/>
    <x v="11"/>
    <n v="6828.03"/>
    <n v="13319.53"/>
    <x v="0"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n v="0"/>
    <n v="0"/>
    <x v="0"/>
    <x v="0"/>
  </r>
  <r>
    <x v="91"/>
    <x v="12"/>
    <n v="4691"/>
    <n v="6367.29"/>
    <x v="0"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n v="0"/>
    <n v="0"/>
    <x v="0"/>
    <x v="0"/>
  </r>
  <r>
    <x v="9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4"/>
    <n v="33584.43"/>
    <n v="40201.64"/>
    <x v="0"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n v="0"/>
    <n v="0"/>
    <x v="0"/>
    <x v="0"/>
  </r>
  <r>
    <x v="91"/>
    <x v="15"/>
    <n v="3311.36"/>
    <n v="1585.23"/>
    <x v="0"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n v="0"/>
    <n v="0"/>
    <x v="0"/>
    <x v="0"/>
  </r>
  <r>
    <x v="91"/>
    <x v="16"/>
    <n v="40983.61"/>
    <n v="55740.5"/>
    <x v="0"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n v="0"/>
    <n v="0"/>
    <x v="0"/>
    <x v="0"/>
  </r>
  <r>
    <x v="9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20"/>
    <n v="24521.599999999999"/>
    <n v="29245.08"/>
    <x v="0"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n v="0"/>
    <n v="0"/>
    <x v="0"/>
    <x v="0"/>
  </r>
  <r>
    <x v="91"/>
    <x v="21"/>
    <n v="5334.83"/>
    <n v="7570.8"/>
    <x v="0"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n v="0"/>
    <n v="0"/>
    <x v="0"/>
    <x v="0"/>
  </r>
  <r>
    <x v="9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2"/>
    <n v="297805"/>
    <n v="315932"/>
    <x v="0"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n v="22186"/>
    <n v="53184"/>
    <x v="0"/>
    <x v="0"/>
  </r>
  <r>
    <x v="92"/>
    <x v="3"/>
    <n v="16817"/>
    <n v="16204"/>
    <x v="0"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n v="3477"/>
    <n v="5184"/>
    <x v="0"/>
    <x v="0"/>
  </r>
  <r>
    <x v="92"/>
    <x v="4"/>
    <n v="14011"/>
    <n v="16470"/>
    <x v="0"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n v="613"/>
    <n v="123"/>
    <x v="0"/>
    <x v="0"/>
  </r>
  <r>
    <x v="9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7"/>
    <n v="9954"/>
    <n v="18514"/>
    <x v="0"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n v="60"/>
    <n v="152"/>
    <x v="0"/>
    <x v="0"/>
  </r>
  <r>
    <x v="92"/>
    <x v="8"/>
    <n v="47305"/>
    <n v="34967"/>
    <x v="0"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n v="1883"/>
    <n v="1880"/>
    <x v="0"/>
    <x v="0"/>
  </r>
  <r>
    <x v="92"/>
    <x v="9"/>
    <n v="12992"/>
    <n v="13389"/>
    <x v="0"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n v="-64"/>
    <n v="-69"/>
    <x v="0"/>
    <x v="0"/>
  </r>
  <r>
    <x v="92"/>
    <x v="10"/>
    <n v="51776"/>
    <n v="56530"/>
    <x v="0"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n v="6788"/>
    <n v="12691"/>
    <x v="0"/>
    <x v="0"/>
  </r>
  <r>
    <x v="92"/>
    <x v="11"/>
    <n v="20435"/>
    <n v="27055"/>
    <x v="0"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n v="-40"/>
    <n v="-138"/>
    <x v="0"/>
    <x v="0"/>
  </r>
  <r>
    <x v="92"/>
    <x v="12"/>
    <n v="26507"/>
    <n v="35550"/>
    <x v="0"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n v="10795"/>
    <n v="2976"/>
    <x v="0"/>
    <x v="0"/>
  </r>
  <r>
    <x v="9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14"/>
    <n v="764655"/>
    <n v="926098"/>
    <x v="0"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n v="121373"/>
    <n v="20913"/>
    <x v="0"/>
    <x v="0"/>
  </r>
  <r>
    <x v="92"/>
    <x v="15"/>
    <n v="2465"/>
    <n v="2709"/>
    <x v="0"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n v="1330"/>
    <n v="0"/>
    <x v="0"/>
    <x v="0"/>
  </r>
  <r>
    <x v="92"/>
    <x v="16"/>
    <n v="379886"/>
    <n v="441151"/>
    <x v="0"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n v="8540"/>
    <n v="10181"/>
    <x v="0"/>
    <x v="0"/>
  </r>
  <r>
    <x v="92"/>
    <x v="17"/>
    <n v="191268"/>
    <n v="192960"/>
    <x v="0"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n v="21419"/>
    <n v="26265"/>
    <x v="0"/>
    <x v="0"/>
  </r>
  <r>
    <x v="92"/>
    <x v="18"/>
    <n v="114777"/>
    <n v="175444"/>
    <x v="0"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n v="19051"/>
    <n v="11142"/>
    <x v="0"/>
    <x v="0"/>
  </r>
  <r>
    <x v="92"/>
    <x v="19"/>
    <n v="100398"/>
    <n v="152481"/>
    <x v="0"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n v="19747"/>
    <n v="20487"/>
    <x v="0"/>
    <x v="0"/>
  </r>
  <r>
    <x v="92"/>
    <x v="20"/>
    <n v="100451"/>
    <n v="174516"/>
    <x v="0"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n v="9721"/>
    <n v="12615"/>
    <x v="0"/>
    <x v="0"/>
  </r>
  <r>
    <x v="92"/>
    <x v="21"/>
    <n v="12887"/>
    <n v="3604"/>
    <x v="0"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n v="-40"/>
    <n v="-4"/>
    <x v="0"/>
    <x v="0"/>
  </r>
  <r>
    <x v="9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"/>
    <n v="390"/>
    <n v="39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"/>
    <n v="0"/>
    <x v="0"/>
    <x v="0"/>
  </r>
  <r>
    <x v="93"/>
    <x v="2"/>
    <n v="6268"/>
    <n v="9453"/>
    <x v="0"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n v="0"/>
    <n v="0"/>
    <x v="0"/>
    <x v="0"/>
  </r>
  <r>
    <x v="9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4"/>
    <n v="3699"/>
    <n v="0"/>
    <x v="0"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n v="0"/>
    <n v="0"/>
    <x v="0"/>
    <x v="0"/>
  </r>
  <r>
    <x v="9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7"/>
    <n v="200.5"/>
    <n v="200.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.5"/>
    <n v="0"/>
    <x v="0"/>
    <x v="0"/>
  </r>
  <r>
    <x v="93"/>
    <x v="8"/>
    <n v="16428"/>
    <n v="8979"/>
    <x v="0"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n v="0"/>
    <n v="1339.2000000000007"/>
    <x v="0"/>
    <x v="0"/>
  </r>
  <r>
    <x v="93"/>
    <x v="9"/>
    <n v="193.99999999999955"/>
    <n v="3116.9999999999995"/>
    <x v="0"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n v="189.99999999999955"/>
    <n v="0"/>
    <x v="0"/>
    <x v="0"/>
  </r>
  <r>
    <x v="93"/>
    <x v="10"/>
    <n v="12140.77"/>
    <n v="12078.77"/>
    <x v="0"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n v="864.77000000000044"/>
    <n v="984.1899999999996"/>
    <x v="0"/>
    <x v="0"/>
  </r>
  <r>
    <x v="93"/>
    <x v="11"/>
    <n v="732.52999999999929"/>
    <n v="732.529999999999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.52999999999929"/>
    <n v="1249.1900000000005"/>
    <x v="0"/>
    <x v="0"/>
  </r>
  <r>
    <x v="93"/>
    <x v="12"/>
    <n v="747"/>
    <n v="729"/>
    <x v="0"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n v="729"/>
    <n v="0"/>
    <x v="0"/>
    <x v="0"/>
  </r>
  <r>
    <x v="93"/>
    <x v="13"/>
    <n v="614.80000000000018"/>
    <n v="614.8000000000001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.80000000000018"/>
    <n v="2578.6499999999996"/>
    <x v="0"/>
    <x v="0"/>
  </r>
  <r>
    <x v="93"/>
    <x v="14"/>
    <n v="2534.6600000000035"/>
    <n v="2534.66000000000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4.6600000000035"/>
    <n v="3903.6199999999953"/>
    <x v="0"/>
    <x v="0"/>
  </r>
  <r>
    <x v="9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6"/>
    <n v="37841.839999999997"/>
    <n v="46817.84"/>
    <x v="0"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n v="1266.8399999999983"/>
    <n v="0"/>
    <x v="0"/>
    <x v="0"/>
  </r>
  <r>
    <x v="9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20"/>
    <n v="893.51000000000113"/>
    <n v="439.51000000000113"/>
    <x v="0"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n v="439.51000000000113"/>
    <n v="0"/>
    <x v="0"/>
    <x v="0"/>
  </r>
  <r>
    <x v="93"/>
    <x v="21"/>
    <n v="1632.6600000000053"/>
    <n v="1632.66000000000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2.6600000000053"/>
    <n v="1504.7299999999977"/>
    <x v="0"/>
    <x v="0"/>
  </r>
  <r>
    <x v="9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"/>
    <n v="-1995.4399999999998"/>
    <n v="-1995.439999999999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95.4399999999998"/>
    <n v="0"/>
    <x v="0"/>
    <x v="0"/>
  </r>
  <r>
    <x v="94"/>
    <x v="2"/>
    <n v="93738.369999999966"/>
    <n v="135421.76000000001"/>
    <x v="0"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n v="0"/>
    <n v="744.26"/>
    <x v="0"/>
    <x v="0"/>
  </r>
  <r>
    <x v="94"/>
    <x v="3"/>
    <n v="27969.71"/>
    <n v="28995.39"/>
    <x v="0"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n v="0"/>
    <n v="0"/>
    <x v="0"/>
    <x v="0"/>
  </r>
  <r>
    <x v="94"/>
    <x v="4"/>
    <n v="73136.449999999983"/>
    <n v="32719.739999999998"/>
    <x v="0"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n v="1316.5499999999956"/>
    <n v="5154.9399999999951"/>
    <x v="0"/>
    <x v="0"/>
  </r>
  <r>
    <x v="94"/>
    <x v="5"/>
    <n v="2224.0500000000002"/>
    <n v="2000.26"/>
    <x v="0"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n v="0"/>
    <n v="0"/>
    <x v="0"/>
    <x v="0"/>
  </r>
  <r>
    <x v="9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7"/>
    <n v="9793.4"/>
    <n v="10217.84"/>
    <x v="0"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n v="0"/>
    <n v="0"/>
    <x v="0"/>
    <x v="0"/>
  </r>
  <r>
    <x v="94"/>
    <x v="8"/>
    <n v="1711.1999999999998"/>
    <n v="1886.9799999999998"/>
    <x v="0"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n v="0"/>
    <n v="0"/>
    <x v="0"/>
    <x v="0"/>
  </r>
  <r>
    <x v="94"/>
    <x v="9"/>
    <n v="7625.14"/>
    <n v="15832.58"/>
    <x v="0"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n v="0"/>
    <n v="0"/>
    <x v="0"/>
    <x v="0"/>
  </r>
  <r>
    <x v="94"/>
    <x v="10"/>
    <n v="20984.579999999998"/>
    <n v="28548.240000000013"/>
    <x v="0"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n v="0"/>
    <n v="0"/>
    <x v="0"/>
    <x v="0"/>
  </r>
  <r>
    <x v="94"/>
    <x v="11"/>
    <n v="5360.12"/>
    <n v="5709.1500000000005"/>
    <x v="0"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n v="0"/>
    <n v="0"/>
    <x v="0"/>
    <x v="0"/>
  </r>
  <r>
    <x v="94"/>
    <x v="12"/>
    <n v="3511.49"/>
    <n v="8007.21"/>
    <x v="0"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n v="0"/>
    <n v="0"/>
    <x v="0"/>
    <x v="0"/>
  </r>
  <r>
    <x v="94"/>
    <x v="13"/>
    <n v="14229.24"/>
    <n v="12941.650000000001"/>
    <x v="0"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n v="0"/>
    <n v="88.460000000000036"/>
    <x v="0"/>
    <x v="0"/>
  </r>
  <r>
    <x v="94"/>
    <x v="14"/>
    <n v="122236.05"/>
    <n v="133115.09999999998"/>
    <x v="0"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n v="404.8799999999992"/>
    <n v="4261.2700000000041"/>
    <x v="0"/>
    <x v="0"/>
  </r>
  <r>
    <x v="94"/>
    <x v="15"/>
    <n v="1769.6700000000003"/>
    <n v="41116.019999999997"/>
    <x v="0"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n v="0"/>
    <n v="0"/>
    <x v="0"/>
    <x v="0"/>
  </r>
  <r>
    <x v="9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20"/>
    <n v="99435.790000000008"/>
    <n v="125033.15000000001"/>
    <x v="0"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n v="0"/>
    <n v="0"/>
    <x v="0"/>
    <x v="0"/>
  </r>
  <r>
    <x v="94"/>
    <x v="21"/>
    <n v="35148.65"/>
    <n v="33297.749999999993"/>
    <x v="0"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n v="0"/>
    <n v="0"/>
    <x v="0"/>
    <x v="0"/>
  </r>
  <r>
    <x v="95"/>
    <x v="0"/>
    <n v="305.99"/>
    <n v="0"/>
    <x v="0"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n v="0"/>
    <n v="0"/>
    <x v="0"/>
    <x v="0"/>
  </r>
  <r>
    <x v="95"/>
    <x v="1"/>
    <n v="624.56000000000006"/>
    <n v="1285.27"/>
    <x v="0"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n v="0"/>
    <n v="0"/>
    <x v="0"/>
    <x v="0"/>
  </r>
  <r>
    <x v="9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4"/>
    <n v="29944.919999999987"/>
    <n v="31370.349999999984"/>
    <x v="0"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n v="27557.109999999986"/>
    <n v="37213.900000000023"/>
    <x v="0"/>
    <x v="0"/>
  </r>
  <r>
    <x v="95"/>
    <x v="5"/>
    <n v="188.05999999999997"/>
    <n v="0"/>
    <x v="0"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7"/>
    <n v="1455.58"/>
    <n v="489.5"/>
    <x v="0"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n v="0"/>
    <n v="0"/>
    <x v="0"/>
    <x v="0"/>
  </r>
  <r>
    <x v="95"/>
    <x v="8"/>
    <n v="9919.6700000000019"/>
    <n v="7532.91"/>
    <x v="0"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n v="0"/>
    <n v="0"/>
    <x v="0"/>
    <x v="0"/>
  </r>
  <r>
    <x v="95"/>
    <x v="9"/>
    <n v="2192.7400000000002"/>
    <n v="1423.6000000000001"/>
    <x v="0"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n v="0"/>
    <n v="0"/>
    <x v="0"/>
    <x v="0"/>
  </r>
  <r>
    <x v="95"/>
    <x v="10"/>
    <n v="6074.89"/>
    <n v="7548.5699999999988"/>
    <x v="0"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n v="0"/>
    <n v="0"/>
    <x v="0"/>
    <x v="0"/>
  </r>
  <r>
    <x v="95"/>
    <x v="11"/>
    <n v="3931.68"/>
    <n v="5797.4800000000005"/>
    <x v="0"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n v="0"/>
    <n v="0"/>
    <x v="0"/>
    <x v="0"/>
  </r>
  <r>
    <x v="95"/>
    <x v="12"/>
    <n v="1765.29"/>
    <n v="2701.78"/>
    <x v="0"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n v="0"/>
    <n v="0"/>
    <x v="0"/>
    <x v="0"/>
  </r>
  <r>
    <x v="95"/>
    <x v="13"/>
    <n v="8940.2800000000007"/>
    <n v="9906.27"/>
    <x v="0"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n v="6674.1100000000006"/>
    <n v="3132.0099999999948"/>
    <x v="0"/>
    <x v="0"/>
  </r>
  <r>
    <x v="95"/>
    <x v="14"/>
    <n v="24711.049999999996"/>
    <n v="25580.309999999998"/>
    <x v="0"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n v="0"/>
    <n v="0"/>
    <x v="0"/>
    <x v="0"/>
  </r>
  <r>
    <x v="95"/>
    <x v="15"/>
    <n v="2254.0099999999984"/>
    <n v="2254.00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4.0099999999984"/>
    <n v="4154.07"/>
    <x v="0"/>
    <x v="0"/>
  </r>
  <r>
    <x v="95"/>
    <x v="16"/>
    <n v="14599.76"/>
    <n v="17231.479999999996"/>
    <x v="0"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n v="0"/>
    <n v="0"/>
    <x v="0"/>
    <x v="0"/>
  </r>
  <r>
    <x v="9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20"/>
    <n v="6829.46"/>
    <n v="8832.2799999999988"/>
    <x v="0"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n v="0"/>
    <n v="0"/>
    <x v="0"/>
    <x v="0"/>
  </r>
  <r>
    <x v="95"/>
    <x v="21"/>
    <n v="39787.919999999998"/>
    <n v="42571.79"/>
    <x v="0"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n v="26816.130000000005"/>
    <n v="20507.350000000006"/>
    <x v="0"/>
    <x v="0"/>
  </r>
  <r>
    <x v="9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"/>
    <n v="1995.44"/>
    <n v="0"/>
    <x v="0"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n v="0"/>
    <n v="0"/>
    <x v="0"/>
    <x v="0"/>
  </r>
  <r>
    <x v="96"/>
    <x v="2"/>
    <n v="1995.44"/>
    <n v="0"/>
    <x v="0"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n v="0"/>
    <n v="0"/>
    <x v="0"/>
    <x v="0"/>
  </r>
  <r>
    <x v="9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4"/>
    <n v="34773.450000000004"/>
    <n v="25259.250000000004"/>
    <x v="0"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n v="0"/>
    <n v="0"/>
    <x v="0"/>
    <x v="0"/>
  </r>
  <r>
    <x v="9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9"/>
    <n v="4997.71"/>
    <n v="5585.36"/>
    <x v="0"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n v="0"/>
    <n v="0"/>
    <x v="0"/>
    <x v="0"/>
  </r>
  <r>
    <x v="9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1"/>
    <n v="3152.4600000000005"/>
    <n v="1053.1099999999999"/>
    <x v="0"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n v="0"/>
    <n v="0"/>
    <x v="0"/>
    <x v="0"/>
  </r>
  <r>
    <x v="96"/>
    <x v="12"/>
    <n v="1852.0899999999997"/>
    <n v="0"/>
    <x v="0"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n v="0"/>
    <n v="0"/>
    <x v="0"/>
    <x v="0"/>
  </r>
  <r>
    <x v="96"/>
    <x v="13"/>
    <n v="705.14"/>
    <n v="535"/>
    <x v="0"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n v="0"/>
    <n v="0"/>
    <x v="0"/>
    <x v="0"/>
  </r>
  <r>
    <x v="96"/>
    <x v="14"/>
    <n v="10441.670000000002"/>
    <n v="29070.749999999993"/>
    <x v="0"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n v="0"/>
    <n v="0"/>
    <x v="0"/>
    <x v="0"/>
  </r>
  <r>
    <x v="9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2"/>
    <n v="0"/>
    <n v="294.64"/>
    <x v="0"/>
    <m/>
    <m/>
    <m/>
    <m/>
    <m/>
    <m/>
    <m/>
    <m/>
    <n v="0"/>
    <n v="0"/>
    <n v="0"/>
    <n v="294.64"/>
    <n v="0"/>
    <n v="0"/>
    <n v="0"/>
    <n v="0"/>
    <n v="0"/>
    <n v="0"/>
    <n v="0"/>
    <n v="0"/>
    <n v="0"/>
    <n v="0"/>
    <x v="0"/>
    <x v="0"/>
  </r>
  <r>
    <x v="9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4"/>
    <n v="94185.690000000061"/>
    <n v="110105.11999999994"/>
    <x v="0"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n v="5854.7300000000105"/>
    <n v="43098.540000000095"/>
    <x v="0"/>
    <x v="0"/>
  </r>
  <r>
    <x v="9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3"/>
    <n v="617.7600000000001"/>
    <n v="0"/>
    <x v="0"/>
    <m/>
    <m/>
    <m/>
    <m/>
    <m/>
    <m/>
    <m/>
    <m/>
    <n v="0"/>
    <n v="0"/>
    <n v="617.7600000000001"/>
    <n v="0"/>
    <n v="0"/>
    <n v="0"/>
    <n v="0"/>
    <n v="0"/>
    <n v="0"/>
    <n v="0"/>
    <n v="0"/>
    <n v="0"/>
    <n v="0"/>
    <n v="0"/>
    <x v="0"/>
    <x v="0"/>
  </r>
  <r>
    <x v="9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5"/>
    <n v="13686.460000000001"/>
    <n v="19950.28"/>
    <x v="0"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n v="1306.2300000000032"/>
    <n v="2829.1099999999969"/>
    <x v="0"/>
    <x v="0"/>
  </r>
  <r>
    <x v="9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7"/>
    <n v="7765"/>
    <n v="83506.959999999992"/>
    <x v="0"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n v="0"/>
    <n v="6797.9899999999907"/>
    <x v="0"/>
    <x v="0"/>
  </r>
  <r>
    <x v="97"/>
    <x v="18"/>
    <n v="92889.149999999965"/>
    <n v="17342.339999999986"/>
    <x v="0"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n v="4711.1399999999849"/>
    <n v="0"/>
    <x v="0"/>
    <x v="0"/>
  </r>
  <r>
    <x v="97"/>
    <x v="19"/>
    <n v="47904.33"/>
    <n v="68671.360000000015"/>
    <x v="0"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n v="2690.9800000000032"/>
    <n v="1195.0499999999738"/>
    <x v="0"/>
    <x v="0"/>
  </r>
  <r>
    <x v="9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21"/>
    <n v="119861.61"/>
    <n v="115720.68000000001"/>
    <x v="0"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n v="9424.2400000000052"/>
    <n v="8467.0400000000081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3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0"/>
    <n v="17325.913043478264"/>
    <n v="10415.086956521742"/>
    <x v="0"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n v="1650.0869565217417"/>
    <n v="4756"/>
    <x v="0"/>
    <x v="0"/>
    <s v="Arredo bagno"/>
  </r>
  <r>
    <x v="0"/>
    <x v="1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3"/>
    <n v="6218.7391304347821"/>
    <n v="16309.260869565216"/>
    <x v="0"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n v="592.26086956521704"/>
    <n v="2641"/>
    <x v="0"/>
    <x v="0"/>
    <s v="Arredo bagno"/>
  </r>
  <r>
    <x v="0"/>
    <x v="1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0"/>
    <n v="15351.913043478262"/>
    <n v="15564.446956521741"/>
    <x v="0"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n v="1462.0869565217399"/>
    <n v="2599.0299999999988"/>
    <x v="0"/>
    <x v="0"/>
    <s v="Arredo bagno"/>
  </r>
  <r>
    <x v="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"/>
    <n v="75355.304347826081"/>
    <n v="104435.5856521739"/>
    <x v="0"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n v="7176.6956521739048"/>
    <n v="6809.4499999999971"/>
    <x v="0"/>
    <x v="0"/>
    <s v="Arredo bagno"/>
  </r>
  <r>
    <x v="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6"/>
    <n v="86.739130434782595"/>
    <n v="4171.6208695652167"/>
    <x v="0"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n v="8.2608695652173765"/>
    <n v="1567.9900000000007"/>
    <x v="0"/>
    <x v="0"/>
    <s v="Arredo bagno"/>
  </r>
  <r>
    <x v="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"/>
    <x v="0"/>
    <x v="0"/>
    <s v="Arredo bagno"/>
  </r>
  <r>
    <x v="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1"/>
    <n v="0"/>
    <n v="1442.59"/>
    <x v="0"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n v="0"/>
    <n v="0"/>
    <x v="0"/>
    <x v="0"/>
    <s v="Arredo bagno"/>
  </r>
  <r>
    <x v="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3"/>
    <n v="209435.73913043475"/>
    <n v="302040.95086956519"/>
    <x v="0"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n v="19946.260869565187"/>
    <n v="27117.229999999981"/>
    <x v="0"/>
    <x v="0"/>
    <s v="Arredo bagno"/>
  </r>
  <r>
    <x v="1"/>
    <x v="14"/>
    <n v="8471.217391304348"/>
    <n v="5683.5326086956529"/>
    <x v="0"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n v="806.78260869565293"/>
    <n v="931.01000000000022"/>
    <x v="0"/>
    <x v="0"/>
    <s v="Arredo bagno"/>
  </r>
  <r>
    <x v="1"/>
    <x v="15"/>
    <n v="12.782608695652176"/>
    <n v="1.2173913043478279"/>
    <x v="0"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n v="1.2173913043478279"/>
    <n v="0"/>
    <x v="0"/>
    <x v="0"/>
    <s v="Arredo bagno"/>
  </r>
  <r>
    <x v="1"/>
    <x v="16"/>
    <n v="85982.217391304352"/>
    <n v="115519.54260869566"/>
    <x v="0"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n v="8188.7826086956629"/>
    <n v="13786.89"/>
    <x v="0"/>
    <x v="0"/>
    <s v="Arredo bagno"/>
  </r>
  <r>
    <x v="1"/>
    <x v="17"/>
    <n v="15470.608695652172"/>
    <n v="17173.951304347822"/>
    <x v="0"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n v="1473.3913043478242"/>
    <n v="560.04000000000087"/>
    <x v="0"/>
    <x v="0"/>
    <s v="Arredo bagno"/>
  </r>
  <r>
    <x v="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2"/>
    <x v="0"/>
    <n v="6028.59"/>
    <n v="2350.4199999999996"/>
    <x v="0"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n v="837.89999999999964"/>
    <n v="0"/>
    <x v="0"/>
    <x v="0"/>
    <s v="Arredo bagno"/>
  </r>
  <r>
    <x v="2"/>
    <x v="1"/>
    <n v="8496.44"/>
    <n v="9324.09"/>
    <x v="0"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n v="0"/>
    <n v="0"/>
    <x v="0"/>
    <x v="0"/>
    <s v="Arredo bagno"/>
  </r>
  <r>
    <x v="2"/>
    <x v="2"/>
    <n v="35304.5"/>
    <n v="51599.889000000003"/>
    <x v="0"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n v="501.14900000000489"/>
    <n v="5595.7400000000052"/>
    <x v="0"/>
    <x v="0"/>
    <s v="Arredo bagno"/>
  </r>
  <r>
    <x v="2"/>
    <x v="3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5"/>
    <n v="1967.3700000000001"/>
    <n v="6466.66"/>
    <x v="0"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n v="0"/>
    <n v="0"/>
    <x v="0"/>
    <x v="0"/>
    <s v="Arredo bagno"/>
  </r>
  <r>
    <x v="2"/>
    <x v="6"/>
    <n v="16533.080000000002"/>
    <n v="35255.96"/>
    <x v="0"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n v="4540.3200000000015"/>
    <n v="11615.11"/>
    <x v="0"/>
    <x v="0"/>
    <s v="Arredo bagno"/>
  </r>
  <r>
    <x v="2"/>
    <x v="7"/>
    <n v="13614.33"/>
    <n v="13890.4"/>
    <x v="0"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n v="3907.2199999999993"/>
    <n v="8124.3299999999981"/>
    <x v="0"/>
    <x v="0"/>
    <s v="Arredo bagno"/>
  </r>
  <r>
    <x v="2"/>
    <x v="8"/>
    <n v="1927.93"/>
    <n v="3082.9"/>
    <x v="0"/>
    <m/>
    <m/>
    <n v="1142.44"/>
    <n v="0"/>
    <m/>
    <m/>
    <m/>
    <m/>
    <m/>
    <m/>
    <m/>
    <m/>
    <m/>
    <m/>
    <m/>
    <m/>
    <n v="785.49"/>
    <n v="1696.39"/>
    <n v="0"/>
    <n v="1386.51"/>
    <n v="0"/>
    <n v="0"/>
    <x v="0"/>
    <x v="0"/>
    <s v="Arredo bagno"/>
  </r>
  <r>
    <x v="2"/>
    <x v="9"/>
    <n v="430.85"/>
    <n v="3153.9900000000002"/>
    <x v="0"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n v="0"/>
    <n v="0"/>
    <x v="0"/>
    <x v="0"/>
    <s v="Arredo bagno"/>
  </r>
  <r>
    <x v="2"/>
    <x v="10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1"/>
    <n v="0"/>
    <n v="4648"/>
    <x v="0"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n v="0"/>
    <n v="0.26000000000021828"/>
    <x v="0"/>
    <x v="0"/>
    <s v="Arredo bagno"/>
  </r>
  <r>
    <x v="2"/>
    <x v="12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3"/>
    <n v="101784.32000000001"/>
    <n v="160695.04000000001"/>
    <x v="0"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n v="13151.820000000007"/>
    <n v="16323.820000000007"/>
    <x v="0"/>
    <x v="0"/>
    <s v="Arredo bagno"/>
  </r>
  <r>
    <x v="2"/>
    <x v="1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5"/>
    <n v="5312.84"/>
    <n v="11362.32"/>
    <x v="0"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n v="683.69000000000051"/>
    <n v="2659.4000000000015"/>
    <x v="0"/>
    <x v="0"/>
    <s v="Arredo bagno"/>
  </r>
  <r>
    <x v="2"/>
    <x v="16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7"/>
    <n v="750.15"/>
    <n v="0"/>
    <x v="0"/>
    <m/>
    <m/>
    <m/>
    <n v="0"/>
    <m/>
    <m/>
    <m/>
    <m/>
    <m/>
    <m/>
    <n v="750.15"/>
    <m/>
    <m/>
    <m/>
    <m/>
    <m/>
    <m/>
    <n v="0"/>
    <n v="0"/>
    <n v="0"/>
    <n v="0"/>
    <n v="0"/>
    <x v="0"/>
    <x v="0"/>
    <s v="Arredo bagno"/>
  </r>
  <r>
    <x v="2"/>
    <x v="18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9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20"/>
    <n v="14067.47"/>
    <n v="12881.67"/>
    <x v="0"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n v="4664.3999999999996"/>
    <n v="0"/>
    <x v="0"/>
    <x v="0"/>
    <s v="Arredo bagno"/>
  </r>
  <r>
    <x v="2"/>
    <x v="21"/>
    <n v="0"/>
    <n v="0"/>
    <x v="0"/>
    <m/>
    <m/>
    <m/>
    <n v="0"/>
    <n v="0"/>
    <m/>
    <m/>
    <m/>
    <m/>
    <m/>
    <m/>
    <m/>
    <m/>
    <m/>
    <m/>
    <m/>
    <m/>
    <n v="0"/>
    <n v="0"/>
    <n v="0"/>
    <n v="0"/>
    <n v="0"/>
    <x v="0"/>
    <x v="0"/>
    <s v="Arredo bagno"/>
  </r>
  <r>
    <x v="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"/>
    <n v="28664.25"/>
    <n v="62771.030000000006"/>
    <x v="0"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n v="5339.4800000000032"/>
    <n v="689.65999999999622"/>
    <x v="0"/>
    <x v="0"/>
    <s v="Caldaie"/>
  </r>
  <r>
    <x v="3"/>
    <x v="2"/>
    <n v="62714.740000000005"/>
    <n v="80966.720000000001"/>
    <x v="0"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n v="11721.25"/>
    <n v="1529.8099999999977"/>
    <x v="0"/>
    <x v="0"/>
    <s v="Caldaie"/>
  </r>
  <r>
    <x v="3"/>
    <x v="3"/>
    <n v="31930.85"/>
    <n v="66781.06"/>
    <x v="0"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n v="4698.9500000000007"/>
    <n v="14042.410000000003"/>
    <x v="0"/>
    <x v="0"/>
    <s v="Caldaie"/>
  </r>
  <r>
    <x v="3"/>
    <x v="4"/>
    <n v="3506.67"/>
    <n v="21821.679999999997"/>
    <x v="0"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n v="-2811.34"/>
    <n v="2345.8400000000038"/>
    <x v="0"/>
    <x v="0"/>
    <s v="Caldaie"/>
  </r>
  <r>
    <x v="3"/>
    <x v="5"/>
    <n v="4260.01"/>
    <n v="3345.2200000000003"/>
    <x v="0"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n v="267.30000000000018"/>
    <n v="390.88000000000011"/>
    <x v="0"/>
    <x v="0"/>
    <s v="Caldaie"/>
  </r>
  <r>
    <x v="3"/>
    <x v="6"/>
    <n v="3525.57"/>
    <n v="5227.6600000000008"/>
    <x v="0"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n v="795.21"/>
    <n v="1149.5200000000004"/>
    <x v="0"/>
    <x v="0"/>
    <s v="Caldaie"/>
  </r>
  <r>
    <x v="3"/>
    <x v="7"/>
    <n v="191.54"/>
    <n v="4653.26"/>
    <x v="0"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n v="0"/>
    <n v="1639.96"/>
    <x v="0"/>
    <x v="0"/>
    <s v="Caldaie"/>
  </r>
  <r>
    <x v="3"/>
    <x v="8"/>
    <n v="41620.85"/>
    <n v="47361.19000000001"/>
    <x v="0"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n v="7994.0900000000038"/>
    <n v="1125.8599999999933"/>
    <x v="0"/>
    <x v="0"/>
    <s v="Caldaie"/>
  </r>
  <r>
    <x v="3"/>
    <x v="9"/>
    <n v="99053.810000000012"/>
    <n v="126368.66"/>
    <x v="0"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n v="21939.87000000001"/>
    <n v="0"/>
    <x v="0"/>
    <x v="0"/>
    <s v="Caldaie"/>
  </r>
  <r>
    <x v="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1"/>
    <n v="17946.190000000002"/>
    <n v="15280.230000000001"/>
    <x v="0"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n v="352.15000000000146"/>
    <n v="2061.340000000002"/>
    <x v="0"/>
    <x v="0"/>
    <s v="Caldaie"/>
  </r>
  <r>
    <x v="3"/>
    <x v="12"/>
    <n v="32572.91"/>
    <n v="72568.14"/>
    <x v="0"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n v="4503.75"/>
    <n v="9323.7700000000041"/>
    <x v="0"/>
    <x v="0"/>
    <s v="Caldaie"/>
  </r>
  <r>
    <x v="3"/>
    <x v="13"/>
    <n v="146442.59000000003"/>
    <n v="221610.46000000002"/>
    <x v="0"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n v="17917.060000000027"/>
    <n v="864.92999999999302"/>
    <x v="0"/>
    <x v="0"/>
    <s v="Caldaie"/>
  </r>
  <r>
    <x v="3"/>
    <x v="14"/>
    <n v="133524.09"/>
    <n v="150141.09"/>
    <x v="0"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n v="16895.380000000005"/>
    <n v="1360.9199999999837"/>
    <x v="0"/>
    <x v="0"/>
    <s v="Caldaie"/>
  </r>
  <r>
    <x v="3"/>
    <x v="15"/>
    <n v="3663.13"/>
    <n v="4519.42"/>
    <x v="0"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n v="0"/>
    <n v="0"/>
    <x v="0"/>
    <x v="0"/>
    <s v="Caldaie"/>
  </r>
  <r>
    <x v="3"/>
    <x v="16"/>
    <n v="544394.02"/>
    <n v="631615.56000000006"/>
    <x v="0"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n v="36817.660000000033"/>
    <n v="19455.849999999977"/>
    <x v="0"/>
    <x v="0"/>
    <s v="Caldaie"/>
  </r>
  <r>
    <x v="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9"/>
    <n v="218577.9"/>
    <n v="411875.26"/>
    <x v="0"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n v="50858.369999999995"/>
    <n v="35704.619999999995"/>
    <x v="0"/>
    <x v="0"/>
    <s v="Caldaie"/>
  </r>
  <r>
    <x v="3"/>
    <x v="20"/>
    <n v="308271.57"/>
    <n v="650055.41"/>
    <x v="0"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n v="69093.880000000034"/>
    <n v="83978.489999999991"/>
    <x v="0"/>
    <x v="0"/>
    <s v="Caldaie"/>
  </r>
  <r>
    <x v="3"/>
    <x v="21"/>
    <n v="148002.81"/>
    <n v="287430.01"/>
    <x v="0"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n v="36534.699999999997"/>
    <n v="3267.1300000000047"/>
    <x v="0"/>
    <x v="0"/>
    <s v="Caldaie"/>
  </r>
  <r>
    <x v="4"/>
    <x v="0"/>
    <n v="766.91"/>
    <n v="236.54"/>
    <x v="0"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n v="0"/>
    <n v="0"/>
    <x v="0"/>
    <x v="0"/>
    <s v="Arredo bagno"/>
  </r>
  <r>
    <x v="4"/>
    <x v="1"/>
    <n v="307.02"/>
    <n v="147.26"/>
    <x v="0"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n v="0"/>
    <n v="0"/>
    <x v="0"/>
    <x v="0"/>
    <s v="Arredo bagno"/>
  </r>
  <r>
    <x v="4"/>
    <x v="2"/>
    <n v="1329.08"/>
    <n v="1117.8399999999999"/>
    <x v="0"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n v="0"/>
    <n v="0"/>
    <x v="0"/>
    <x v="0"/>
    <s v="Arredo bagno"/>
  </r>
  <r>
    <x v="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4"/>
    <n v="0"/>
    <n v="189.19"/>
    <x v="0"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n v="0"/>
    <n v="0"/>
    <x v="0"/>
    <x v="0"/>
    <s v="Arredo bagno"/>
  </r>
  <r>
    <x v="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0"/>
    <n v="4150.6000000000004"/>
    <n v="5064.67"/>
    <x v="0"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n v="0"/>
    <n v="0"/>
    <x v="0"/>
    <x v="0"/>
    <s v="Arredo bagno"/>
  </r>
  <r>
    <x v="4"/>
    <x v="11"/>
    <n v="1618.96"/>
    <n v="2608.9"/>
    <x v="0"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n v="0"/>
    <n v="0"/>
    <x v="0"/>
    <x v="0"/>
    <s v="Arredo bagno"/>
  </r>
  <r>
    <x v="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3"/>
    <n v="3697.21"/>
    <n v="2548.56"/>
    <x v="0"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n v="0"/>
    <n v="0"/>
    <x v="0"/>
    <x v="0"/>
    <s v="Arredo bagno"/>
  </r>
  <r>
    <x v="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20"/>
    <n v="410.53"/>
    <n v="0"/>
    <x v="0"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n v="0"/>
    <n v="0"/>
    <x v="0"/>
    <x v="0"/>
    <s v="Arredo bagno"/>
  </r>
  <r>
    <x v="4"/>
    <x v="21"/>
    <n v="0"/>
    <n v="1399.29"/>
    <x v="0"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2"/>
    <n v="65855.399999999994"/>
    <n v="82102.040000000008"/>
    <x v="0"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n v="0"/>
    <n v="0"/>
    <x v="0"/>
    <x v="0"/>
    <s v="Raccorderia"/>
  </r>
  <r>
    <x v="5"/>
    <x v="3"/>
    <n v="3882.18"/>
    <n v="3353.97"/>
    <x v="0"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n v="0"/>
    <n v="0"/>
    <x v="0"/>
    <x v="0"/>
    <s v="Raccorderia"/>
  </r>
  <r>
    <x v="5"/>
    <x v="4"/>
    <n v="83132.58"/>
    <n v="97859.170000000013"/>
    <x v="0"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n v="0"/>
    <n v="0"/>
    <x v="0"/>
    <x v="0"/>
    <s v="Raccorderia"/>
  </r>
  <r>
    <x v="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7"/>
    <n v="2510.85"/>
    <n v="3306.93"/>
    <x v="0"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n v="0"/>
    <n v="0"/>
    <x v="0"/>
    <x v="0"/>
    <s v="Raccorderia"/>
  </r>
  <r>
    <x v="5"/>
    <x v="8"/>
    <n v="18358.270000000004"/>
    <n v="7553.69"/>
    <x v="0"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n v="0"/>
    <n v="0"/>
    <x v="0"/>
    <x v="0"/>
    <s v="Raccorderia"/>
  </r>
  <r>
    <x v="5"/>
    <x v="9"/>
    <n v="1481.33"/>
    <n v="700.73"/>
    <x v="0"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n v="0"/>
    <n v="0"/>
    <x v="0"/>
    <x v="0"/>
    <s v="Raccorderia"/>
  </r>
  <r>
    <x v="5"/>
    <x v="10"/>
    <n v="9477.659999999998"/>
    <n v="19372.109999999997"/>
    <x v="0"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n v="0"/>
    <n v="0"/>
    <x v="0"/>
    <x v="0"/>
    <s v="Raccorderia"/>
  </r>
  <r>
    <x v="5"/>
    <x v="11"/>
    <n v="7679.62"/>
    <n v="6648.579999999999"/>
    <x v="0"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n v="0"/>
    <n v="0"/>
    <x v="0"/>
    <x v="0"/>
    <s v="Raccorderia"/>
  </r>
  <r>
    <x v="5"/>
    <x v="12"/>
    <n v="3937.4399999999991"/>
    <n v="4117.92"/>
    <x v="0"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n v="0"/>
    <n v="0"/>
    <x v="0"/>
    <x v="0"/>
    <s v="Raccorderia"/>
  </r>
  <r>
    <x v="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4"/>
    <n v="60676.240000000034"/>
    <n v="50980.779999999977"/>
    <x v="0"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n v="0"/>
    <n v="0"/>
    <x v="0"/>
    <x v="0"/>
    <s v="Raccorderia"/>
  </r>
  <r>
    <x v="5"/>
    <x v="15"/>
    <n v="2521.14"/>
    <n v="10760.06"/>
    <x v="0"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n v="0"/>
    <n v="0"/>
    <x v="0"/>
    <x v="0"/>
    <s v="Raccorderia"/>
  </r>
  <r>
    <x v="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9"/>
    <n v="19034.269999999997"/>
    <n v="36118.020000000011"/>
    <x v="0"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n v="0"/>
    <n v="0"/>
    <x v="0"/>
    <x v="0"/>
    <s v="Raccorderia"/>
  </r>
  <r>
    <x v="5"/>
    <x v="20"/>
    <n v="3494.21"/>
    <n v="0"/>
    <x v="0"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n v="0"/>
    <n v="0"/>
    <x v="0"/>
    <x v="0"/>
    <s v="Raccorderia"/>
  </r>
  <r>
    <x v="5"/>
    <x v="21"/>
    <n v="0"/>
    <n v="1844.8400000000004"/>
    <x v="0"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n v="0"/>
    <n v="0"/>
    <x v="0"/>
    <x v="0"/>
    <s v="Raccorderia"/>
  </r>
  <r>
    <x v="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2"/>
    <n v="28699.64"/>
    <n v="33845.949999999997"/>
    <x v="0"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n v="3967.0400000000009"/>
    <n v="3600.4200000000019"/>
    <x v="0"/>
    <x v="0"/>
    <s v="Attrezzature"/>
  </r>
  <r>
    <x v="6"/>
    <x v="3"/>
    <n v="5542.66"/>
    <n v="7248.32"/>
    <x v="0"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n v="0"/>
    <n v="0"/>
    <x v="0"/>
    <x v="0"/>
    <s v="Attrezzature"/>
  </r>
  <r>
    <x v="6"/>
    <x v="4"/>
    <n v="9186.39"/>
    <n v="21843.119999999999"/>
    <x v="0"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n v="1480.2599999999993"/>
    <n v="145.63999999999942"/>
    <x v="0"/>
    <x v="0"/>
    <s v="Attrezzature"/>
  </r>
  <r>
    <x v="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7"/>
    <n v="0"/>
    <n v="1939"/>
    <x v="0"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n v="0"/>
    <n v="0"/>
    <x v="0"/>
    <x v="0"/>
    <s v="Attrezzature"/>
  </r>
  <r>
    <x v="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0"/>
    <n v="2569.23"/>
    <n v="10760.44"/>
    <x v="0"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n v="0"/>
    <n v="0"/>
    <x v="0"/>
    <x v="0"/>
    <s v="Attrezzature"/>
  </r>
  <r>
    <x v="6"/>
    <x v="11"/>
    <n v="9098.4699999999993"/>
    <n v="14710.28"/>
    <x v="0"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n v="418"/>
    <n v="165.93999999999869"/>
    <x v="0"/>
    <x v="0"/>
    <s v="Attrezzature"/>
  </r>
  <r>
    <x v="6"/>
    <x v="12"/>
    <n v="4852.57"/>
    <n v="3648.48"/>
    <x v="0"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n v="0"/>
    <n v="1418.1600000000003"/>
    <x v="0"/>
    <x v="0"/>
    <s v="Attrezzature"/>
  </r>
  <r>
    <x v="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4"/>
    <n v="29189.02"/>
    <n v="22538.890000000003"/>
    <x v="0"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n v="900.15000000000146"/>
    <n v="1257.4299999999967"/>
    <x v="0"/>
    <x v="0"/>
    <s v="Attrezzature"/>
  </r>
  <r>
    <x v="6"/>
    <x v="15"/>
    <n v="10670.46"/>
    <n v="9236.7599999999984"/>
    <x v="0"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n v="2549.5999999999995"/>
    <n v="352.80000000000018"/>
    <x v="0"/>
    <x v="0"/>
    <s v="Attrezzature"/>
  </r>
  <r>
    <x v="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8"/>
    <n v="9181.08"/>
    <n v="6201.5"/>
    <x v="0"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n v="1508.54"/>
    <n v="0"/>
    <x v="0"/>
    <x v="0"/>
    <s v="Attrezzature"/>
  </r>
  <r>
    <x v="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20"/>
    <n v="2218.86"/>
    <n v="159.63"/>
    <x v="0"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n v="0"/>
    <n v="0"/>
    <x v="0"/>
    <x v="0"/>
    <s v="Attrezzature"/>
  </r>
  <r>
    <x v="6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3"/>
    <n v="5411.71"/>
    <n v="2680.69"/>
    <x v="0"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n v="0"/>
    <n v="1784.65"/>
    <x v="0"/>
    <x v="0"/>
    <s v="Contatori Acqua"/>
  </r>
  <r>
    <x v="8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5"/>
    <n v="0"/>
    <n v="3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n v="0"/>
    <n v="0"/>
    <x v="0"/>
    <x v="0"/>
    <s v="Contatori Acqua"/>
  </r>
  <r>
    <x v="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8"/>
    <n v="1856.76"/>
    <n v="2072.58"/>
    <x v="0"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n v="0"/>
    <n v="0"/>
    <x v="0"/>
    <x v="0"/>
    <s v="Contatori Acqua"/>
  </r>
  <r>
    <x v="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0"/>
    <n v="2328.9699999999998"/>
    <n v="1709.2699999999998"/>
    <x v="0"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n v="294.5799999999997"/>
    <n v="337.20000000000005"/>
    <x v="0"/>
    <x v="0"/>
    <s v="Contatori Acqua"/>
  </r>
  <r>
    <x v="8"/>
    <x v="11"/>
    <n v="479.08"/>
    <n v="1822.61"/>
    <x v="0"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n v="0"/>
    <n v="-94.179999999999836"/>
    <x v="0"/>
    <x v="0"/>
    <s v="Contatori Acqua"/>
  </r>
  <r>
    <x v="8"/>
    <x v="12"/>
    <n v="0"/>
    <n v="2056.1999999999998"/>
    <x v="0"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n v="0"/>
    <n v="0"/>
    <x v="0"/>
    <x v="0"/>
    <s v="Contatori Acqua"/>
  </r>
  <r>
    <x v="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4"/>
    <n v="4833.67"/>
    <n v="4716.3100000000004"/>
    <x v="0"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n v="0"/>
    <n v="271.39999999999964"/>
    <x v="0"/>
    <x v="0"/>
    <s v="Contatori Acqua"/>
  </r>
  <r>
    <x v="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6"/>
    <n v="6272"/>
    <n v="0"/>
    <x v="0"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1"/>
    <n v="4461.59"/>
    <n v="10361.85"/>
    <x v="0"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n v="1138.0900000000001"/>
    <n v="1196.0900000000001"/>
    <x v="0"/>
    <x v="0"/>
    <s v="Contatori Acqua"/>
  </r>
  <r>
    <x v="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2"/>
    <n v="380270.35"/>
    <n v="937049.89000000013"/>
    <x v="0"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n v="40248.47000000003"/>
    <n v="89229.59999999986"/>
    <x v="0"/>
    <x v="0"/>
    <s v="Caldaie"/>
  </r>
  <r>
    <x v="9"/>
    <x v="3"/>
    <n v="18020.16"/>
    <n v="56502.17"/>
    <x v="0"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n v="10483.810000000001"/>
    <n v="1703.5299999999988"/>
    <x v="0"/>
    <x v="0"/>
    <s v="Caldaie"/>
  </r>
  <r>
    <x v="9"/>
    <x v="4"/>
    <n v="110408.44"/>
    <n v="227024.96000000002"/>
    <x v="0"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n v="32420.099999999991"/>
    <n v="23487.5"/>
    <x v="0"/>
    <x v="0"/>
    <s v="Caldaie"/>
  </r>
  <r>
    <x v="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0"/>
    <n v="0"/>
    <n v="4927.51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n v="0"/>
    <n v="0"/>
    <x v="0"/>
    <x v="0"/>
    <s v="Caldaie"/>
  </r>
  <r>
    <x v="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4"/>
    <n v="71473.97"/>
    <n v="74831.169999999984"/>
    <x v="0"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n v="25720.85"/>
    <n v="1948.25"/>
    <x v="0"/>
    <x v="0"/>
    <s v="Caldaie"/>
  </r>
  <r>
    <x v="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6"/>
    <n v="127673.81"/>
    <n v="429905.35999999993"/>
    <x v="0"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n v="97097.19"/>
    <n v="0"/>
    <x v="0"/>
    <x v="0"/>
    <s v="Caldaie"/>
  </r>
  <r>
    <x v="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8"/>
    <n v="53945.299999999996"/>
    <n v="79042.41"/>
    <x v="0"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n v="12680"/>
    <n v="8775.4100000000035"/>
    <x v="0"/>
    <x v="0"/>
    <s v="Caldaie"/>
  </r>
  <r>
    <x v="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20"/>
    <n v="519938.42"/>
    <n v="1662432.7499999998"/>
    <x v="0"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n v="224949.96999999997"/>
    <n v="160283.58000000007"/>
    <x v="0"/>
    <x v="0"/>
    <s v="Caldaie"/>
  </r>
  <r>
    <x v="9"/>
    <x v="21"/>
    <n v="133836.97"/>
    <n v="231882.56"/>
    <x v="0"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n v="51592.17"/>
    <n v="12524.029999999999"/>
    <x v="0"/>
    <x v="0"/>
    <s v="Caldaie"/>
  </r>
  <r>
    <x v="1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4"/>
    <n v="4636.41"/>
    <n v="4683.7699999999995"/>
    <x v="0"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n v="660.81999999999971"/>
    <n v="827.05000000000018"/>
    <x v="0"/>
    <x v="0"/>
    <s v="Docce e Vasche"/>
  </r>
  <r>
    <x v="1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6"/>
    <n v="1701.17"/>
    <n v="7242.84"/>
    <x v="0"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n v="0"/>
    <n v="0"/>
    <x v="0"/>
    <x v="0"/>
    <s v="Docce e Vasche"/>
  </r>
  <r>
    <x v="10"/>
    <x v="7"/>
    <n v="2424.9699999999998"/>
    <n v="2849.52"/>
    <x v="0"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n v="312.98"/>
    <n v="0"/>
    <x v="0"/>
    <x v="0"/>
    <s v="Docce e Vasche"/>
  </r>
  <r>
    <x v="10"/>
    <x v="8"/>
    <n v="5557.78"/>
    <n v="6883.73"/>
    <x v="0"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n v="0"/>
    <n v="0"/>
    <x v="0"/>
    <x v="0"/>
    <s v="Docce e Vasche"/>
  </r>
  <r>
    <x v="10"/>
    <x v="9"/>
    <n v="578.47"/>
    <n v="127.8"/>
    <x v="0"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n v="0"/>
    <n v="0"/>
    <x v="0"/>
    <x v="0"/>
    <s v="Docce e Vasche"/>
  </r>
  <r>
    <x v="10"/>
    <x v="10"/>
    <n v="1684.27"/>
    <n v="5696.75"/>
    <x v="0"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n v="533.11999999999989"/>
    <n v="1216.0199999999995"/>
    <x v="0"/>
    <x v="0"/>
    <s v="Docce e Vasche"/>
  </r>
  <r>
    <x v="10"/>
    <x v="11"/>
    <n v="1035.6199999999999"/>
    <n v="1962.48"/>
    <x v="0"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n v="0"/>
    <n v="0"/>
    <x v="0"/>
    <x v="0"/>
    <s v="Docce e Vasche"/>
  </r>
  <r>
    <x v="10"/>
    <x v="12"/>
    <n v="320.95"/>
    <n v="3322.1400000000003"/>
    <x v="0"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n v="0"/>
    <n v="226.92000000000007"/>
    <x v="0"/>
    <x v="0"/>
    <s v="Docce e Vasche"/>
  </r>
  <r>
    <x v="10"/>
    <x v="13"/>
    <n v="72098.94"/>
    <n v="88597.19"/>
    <x v="0"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n v="11360.11"/>
    <n v="14823.169999999998"/>
    <x v="0"/>
    <x v="0"/>
    <s v="Docce e Vasche"/>
  </r>
  <r>
    <x v="10"/>
    <x v="14"/>
    <n v="11888.41"/>
    <n v="8028.67"/>
    <x v="0"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n v="0"/>
    <n v="41.430000000000291"/>
    <x v="0"/>
    <x v="0"/>
    <s v="Docce e Vasche"/>
  </r>
  <r>
    <x v="10"/>
    <x v="15"/>
    <n v="9103.24"/>
    <n v="8538.01"/>
    <x v="0"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n v="0"/>
    <n v="1284.83"/>
    <x v="0"/>
    <x v="0"/>
    <s v="Docce e Vasche"/>
  </r>
  <r>
    <x v="10"/>
    <x v="16"/>
    <n v="167"/>
    <n v="667.45"/>
    <x v="0"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n v="0"/>
    <n v="0"/>
    <x v="0"/>
    <x v="0"/>
    <s v="Docce e Vasche"/>
  </r>
  <r>
    <x v="10"/>
    <x v="17"/>
    <n v="5106.75"/>
    <n v="7809.85"/>
    <x v="0"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n v="49.539999999999964"/>
    <n v="0"/>
    <x v="0"/>
    <x v="0"/>
    <s v="Docce e Vasche"/>
  </r>
  <r>
    <x v="10"/>
    <x v="18"/>
    <n v="1481.79"/>
    <n v="0"/>
    <x v="0"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n v="0"/>
    <n v="0"/>
    <x v="0"/>
    <x v="0"/>
    <s v="Docce e Vasche"/>
  </r>
  <r>
    <x v="10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20"/>
    <n v="298.85000000000002"/>
    <n v="404.55"/>
    <x v="0"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n v="233.45000000000002"/>
    <n v="0"/>
    <x v="0"/>
    <x v="0"/>
    <s v="Docce e Vasche"/>
  </r>
  <r>
    <x v="10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1"/>
    <x v="0"/>
    <n v="0"/>
    <n v="9578.7900000000009"/>
    <x v="0"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n v="0"/>
    <n v="0"/>
    <x v="0"/>
    <x v="0"/>
    <s v="Componenti per impianti"/>
  </r>
  <r>
    <x v="11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"/>
    <n v="0"/>
    <n v="934.08"/>
    <x v="0"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"/>
    <n v="75260.070000000007"/>
    <n v="96042.170000000013"/>
    <x v="0"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n v="10826.580000000009"/>
    <n v="8155.2900000000081"/>
    <x v="0"/>
    <x v="0"/>
    <s v="Trattamento Acque"/>
  </r>
  <r>
    <x v="1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4"/>
    <n v="6113.2099999999991"/>
    <n v="1282.6400000000001"/>
    <x v="0"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n v="0"/>
    <n v="0"/>
    <x v="0"/>
    <x v="0"/>
    <s v="Trattamento Acque"/>
  </r>
  <r>
    <x v="1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7"/>
    <n v="3915.27"/>
    <n v="2110.7800000000002"/>
    <x v="0"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n v="465.61000000000013"/>
    <n v="0"/>
    <x v="0"/>
    <x v="0"/>
    <s v="Trattamento Acque"/>
  </r>
  <r>
    <x v="12"/>
    <x v="8"/>
    <n v="11760.55"/>
    <n v="2551.58"/>
    <x v="0"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n v="2551.58"/>
    <n v="0"/>
    <x v="0"/>
    <x v="0"/>
    <s v="Trattamento Acque"/>
  </r>
  <r>
    <x v="1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0"/>
    <n v="3946.27"/>
    <n v="8477.36"/>
    <x v="0"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n v="1429.9"/>
    <n v="2088.04"/>
    <x v="0"/>
    <x v="0"/>
    <s v="Trattamento Acque"/>
  </r>
  <r>
    <x v="12"/>
    <x v="11"/>
    <n v="1896.06"/>
    <n v="0"/>
    <x v="0"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n v="0"/>
    <n v="0"/>
    <x v="0"/>
    <x v="0"/>
    <s v="Trattamento Acque"/>
  </r>
  <r>
    <x v="12"/>
    <x v="12"/>
    <n v="5305.87"/>
    <n v="5004.71"/>
    <x v="0"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n v="1261.79"/>
    <n v="650.30999999999949"/>
    <x v="0"/>
    <x v="0"/>
    <s v="Trattamento Acque"/>
  </r>
  <r>
    <x v="12"/>
    <x v="13"/>
    <n v="598.4"/>
    <n v="0"/>
    <x v="0"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n v="0"/>
    <n v="0"/>
    <x v="0"/>
    <x v="0"/>
    <s v="Trattamento Acque"/>
  </r>
  <r>
    <x v="12"/>
    <x v="14"/>
    <n v="24471.58"/>
    <n v="26221.500000000004"/>
    <x v="0"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n v="1655.1700000000019"/>
    <n v="2907.989999999998"/>
    <x v="0"/>
    <x v="0"/>
    <s v="Trattamento Acque"/>
  </r>
  <r>
    <x v="1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6"/>
    <n v="7960.9319999999998"/>
    <n v="7082.8719999999994"/>
    <x v="0"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n v="1516.9719999999998"/>
    <n v="888.3100000000004"/>
    <x v="0"/>
    <x v="0"/>
    <s v="Trattamento Acque"/>
  </r>
  <r>
    <x v="12"/>
    <x v="17"/>
    <n v="50166.720000000001"/>
    <n v="34868.350000000006"/>
    <x v="0"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n v="1859.9100000000035"/>
    <n v="11711.879999999997"/>
    <x v="0"/>
    <x v="0"/>
    <s v="Trattamento Acque"/>
  </r>
  <r>
    <x v="1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3"/>
    <x v="0"/>
    <n v="1604.12"/>
    <n v="266.57"/>
    <x v="0"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n v="0"/>
    <n v="479.50000000000006"/>
    <x v="0"/>
    <x v="0"/>
    <s v="Componenti per impianti"/>
  </r>
  <r>
    <x v="1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2"/>
    <n v="191210.05"/>
    <n v="297176.46999999997"/>
    <x v="0"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n v="32659.419999999984"/>
    <n v="29992.130000000005"/>
    <x v="0"/>
    <x v="0"/>
    <s v="Componenti per impianti"/>
  </r>
  <r>
    <x v="13"/>
    <x v="3"/>
    <n v="31147.599999999999"/>
    <n v="50468.34"/>
    <x v="0"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n v="5217.9799999999996"/>
    <n v="2468.8399999999965"/>
    <x v="0"/>
    <x v="0"/>
    <s v="Componenti per impianti"/>
  </r>
  <r>
    <x v="13"/>
    <x v="4"/>
    <n v="95752.51"/>
    <n v="167748.04999999999"/>
    <x v="0"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n v="18915.909999999989"/>
    <n v="20947.869999999995"/>
    <x v="0"/>
    <x v="0"/>
    <s v="Componenti per impianti"/>
  </r>
  <r>
    <x v="1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7"/>
    <n v="95.22"/>
    <n v="3666.31"/>
    <x v="0"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n v="0"/>
    <n v="0"/>
    <x v="0"/>
    <x v="0"/>
    <s v="Componenti per impianti"/>
  </r>
  <r>
    <x v="13"/>
    <x v="8"/>
    <n v="7730.8"/>
    <n v="4736.3600000000006"/>
    <x v="0"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n v="1206.4300000000003"/>
    <n v="998.16000000000031"/>
    <x v="0"/>
    <x v="0"/>
    <s v="Componenti per impianti"/>
  </r>
  <r>
    <x v="13"/>
    <x v="9"/>
    <n v="3815.53"/>
    <n v="4663.7299999999996"/>
    <x v="0"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n v="571.59000000000015"/>
    <n v="0"/>
    <x v="0"/>
    <x v="0"/>
    <s v="Componenti per impianti"/>
  </r>
  <r>
    <x v="13"/>
    <x v="10"/>
    <n v="34064.19"/>
    <n v="54589.680000000008"/>
    <x v="0"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n v="5715.4900000000016"/>
    <n v="9537.1599999999962"/>
    <x v="0"/>
    <x v="0"/>
    <s v="Componenti per impianti"/>
  </r>
  <r>
    <x v="13"/>
    <x v="11"/>
    <n v="15060.32"/>
    <n v="30291.83"/>
    <x v="0"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n v="1297.58"/>
    <n v="2053.2099999999991"/>
    <x v="0"/>
    <x v="0"/>
    <s v="Componenti per impianti"/>
  </r>
  <r>
    <x v="13"/>
    <x v="12"/>
    <n v="41350.19"/>
    <n v="53375.320000000007"/>
    <x v="0"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n v="6252.4200000000055"/>
    <n v="17311.5"/>
    <x v="0"/>
    <x v="0"/>
    <s v="Componenti per impianti"/>
  </r>
  <r>
    <x v="13"/>
    <x v="13"/>
    <n v="20579.88"/>
    <n v="44042.080000000002"/>
    <x v="0"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n v="3408.630000000001"/>
    <n v="3940.6600000000035"/>
    <x v="0"/>
    <x v="0"/>
    <s v="Componenti per impianti"/>
  </r>
  <r>
    <x v="13"/>
    <x v="14"/>
    <n v="134106.16"/>
    <n v="170465"/>
    <x v="0"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n v="12665.830000000002"/>
    <n v="15762.25"/>
    <x v="0"/>
    <x v="0"/>
    <s v="Componenti per impianti"/>
  </r>
  <r>
    <x v="13"/>
    <x v="15"/>
    <n v="32871.69"/>
    <n v="63252.930000000008"/>
    <x v="0"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n v="8496.8900000000031"/>
    <n v="14314.370000000003"/>
    <x v="0"/>
    <x v="0"/>
    <s v="Componenti per impianti"/>
  </r>
  <r>
    <x v="13"/>
    <x v="16"/>
    <n v="22631.759999999998"/>
    <n v="39193.130000000005"/>
    <x v="0"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n v="3336.84"/>
    <n v="8167.82"/>
    <x v="0"/>
    <x v="0"/>
    <s v="Componenti per impianti"/>
  </r>
  <r>
    <x v="13"/>
    <x v="17"/>
    <n v="5265.53"/>
    <n v="8541.15"/>
    <x v="0"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n v="361.97999999999956"/>
    <n v="544.63999999999942"/>
    <x v="0"/>
    <x v="0"/>
    <s v="Componenti per impianti"/>
  </r>
  <r>
    <x v="13"/>
    <x v="18"/>
    <n v="4122.12"/>
    <n v="6414.37"/>
    <x v="0"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n v="627.98999999999978"/>
    <n v="1542.54"/>
    <x v="0"/>
    <x v="0"/>
    <s v="Componenti per impianti"/>
  </r>
  <r>
    <x v="13"/>
    <x v="19"/>
    <n v="72260.81"/>
    <n v="126768.02"/>
    <x v="0"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n v="17806.059999999998"/>
    <n v="9172.64"/>
    <x v="0"/>
    <x v="0"/>
    <s v="Componenti per impianti"/>
  </r>
  <r>
    <x v="13"/>
    <x v="20"/>
    <n v="124057.96"/>
    <n v="236530.45"/>
    <x v="0"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n v="23859.560000000012"/>
    <n v="14880.50999999998"/>
    <x v="0"/>
    <x v="0"/>
    <s v="Componenti per impianti"/>
  </r>
  <r>
    <x v="13"/>
    <x v="21"/>
    <n v="23229.97"/>
    <n v="31790.649999999998"/>
    <x v="0"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n v="688.47999999999956"/>
    <n v="5153.4000000000015"/>
    <x v="0"/>
    <x v="0"/>
    <s v="Componenti per impianti"/>
  </r>
  <r>
    <x v="1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1"/>
    <n v="6666.64"/>
    <n v="12241.69"/>
    <x v="0"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n v="0"/>
    <n v="0"/>
    <x v="0"/>
    <x v="0"/>
    <s v="Prodotti Chimici"/>
  </r>
  <r>
    <x v="1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1"/>
    <n v="1033"/>
    <n v="1517"/>
    <x v="0"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n v="0"/>
    <n v="0"/>
    <x v="0"/>
    <x v="0"/>
    <s v="Rubinetteria"/>
  </r>
  <r>
    <x v="1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6"/>
    <n v="1234"/>
    <n v="529"/>
    <x v="0"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n v="529"/>
    <n v="0"/>
    <x v="0"/>
    <x v="0"/>
    <s v="Rubinetteria"/>
  </r>
  <r>
    <x v="1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8"/>
    <n v="3558"/>
    <n v="0"/>
    <x v="0"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x v="0"/>
    <x v="0"/>
    <s v="Rubinetteria"/>
  </r>
  <r>
    <x v="15"/>
    <x v="9"/>
    <n v="9084"/>
    <n v="5233"/>
    <x v="0"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n v="1650"/>
    <n v="0"/>
    <x v="0"/>
    <x v="0"/>
    <s v="Rubinetteria"/>
  </r>
  <r>
    <x v="15"/>
    <x v="10"/>
    <n v="695"/>
    <n v="0"/>
    <x v="0"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11"/>
    <n v="22995"/>
    <n v="28227"/>
    <x v="0"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n v="8091"/>
    <n v="4526"/>
    <x v="0"/>
    <x v="0"/>
    <s v="Rubinetteria"/>
  </r>
  <r>
    <x v="15"/>
    <x v="12"/>
    <n v="14002"/>
    <n v="22845"/>
    <x v="0"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n v="4385"/>
    <n v="2611"/>
    <x v="0"/>
    <x v="0"/>
    <s v="Rubinetteria"/>
  </r>
  <r>
    <x v="15"/>
    <x v="13"/>
    <n v="43390"/>
    <n v="37196"/>
    <x v="0"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n v="6298"/>
    <n v="9784"/>
    <x v="0"/>
    <x v="0"/>
    <s v="Rubinetteria"/>
  </r>
  <r>
    <x v="15"/>
    <x v="14"/>
    <n v="16706"/>
    <n v="3544"/>
    <x v="0"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n v="2275"/>
    <n v="0"/>
    <x v="0"/>
    <x v="0"/>
    <s v="Rubinetteria"/>
  </r>
  <r>
    <x v="15"/>
    <x v="15"/>
    <n v="0"/>
    <n v="645"/>
    <x v="0"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n v="0"/>
    <n v="732"/>
    <x v="0"/>
    <x v="0"/>
    <s v="Rubinetteria"/>
  </r>
  <r>
    <x v="15"/>
    <x v="16"/>
    <n v="131363"/>
    <n v="210804"/>
    <x v="0"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n v="28726"/>
    <n v="40151"/>
    <x v="0"/>
    <x v="0"/>
    <s v="Rubinetteria"/>
  </r>
  <r>
    <x v="15"/>
    <x v="17"/>
    <n v="24800"/>
    <n v="33659"/>
    <x v="0"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n v="2892"/>
    <n v="502"/>
    <x v="0"/>
    <x v="0"/>
    <s v="Rubinetteria"/>
  </r>
  <r>
    <x v="15"/>
    <x v="18"/>
    <n v="80192"/>
    <n v="82812"/>
    <x v="0"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n v="988"/>
    <n v="862"/>
    <x v="0"/>
    <x v="0"/>
    <s v="Rubinetteria"/>
  </r>
  <r>
    <x v="1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20"/>
    <n v="0"/>
    <n v="-660"/>
    <x v="0"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21"/>
    <n v="105"/>
    <n v="0"/>
    <x v="0"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6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4"/>
    <n v="1202"/>
    <n v="1275"/>
    <x v="0"/>
    <m/>
    <m/>
    <m/>
    <m/>
    <m/>
    <m/>
    <m/>
    <m/>
    <n v="717"/>
    <n v="243"/>
    <n v="0"/>
    <n v="0"/>
    <n v="0"/>
    <n v="0"/>
    <n v="0"/>
    <n v="0"/>
    <n v="0"/>
    <n v="0"/>
    <n v="485"/>
    <n v="1032"/>
    <n v="0"/>
    <n v="13670"/>
    <x v="0"/>
    <x v="0"/>
    <s v="Sistemi idronici"/>
  </r>
  <r>
    <x v="16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3"/>
    <n v="11676"/>
    <n v="64230"/>
    <x v="0"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n v="8111"/>
    <n v="2369"/>
    <x v="0"/>
    <x v="0"/>
    <s v="Sistemi idronici"/>
  </r>
  <r>
    <x v="16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9"/>
    <n v="12331"/>
    <n v="25644"/>
    <x v="0"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n v="-386"/>
    <n v="1235"/>
    <x v="0"/>
    <x v="0"/>
    <s v="Sistemi idronici"/>
  </r>
  <r>
    <x v="16"/>
    <x v="20"/>
    <n v="24930"/>
    <n v="14927"/>
    <x v="0"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n v="1293"/>
    <n v="0"/>
    <x v="0"/>
    <x v="0"/>
    <s v="Sistemi idronici"/>
  </r>
  <r>
    <x v="16"/>
    <x v="21"/>
    <n v="35168"/>
    <n v="14273"/>
    <x v="0"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n v="9697"/>
    <n v="0"/>
    <x v="0"/>
    <x v="0"/>
    <s v="Sistemi idronici"/>
  </r>
  <r>
    <x v="1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1"/>
    <n v="2349.6099999999997"/>
    <n v="1983.81"/>
    <x v="0"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n v="0"/>
    <n v="0"/>
    <x v="0"/>
    <x v="0"/>
    <s v="Componenti per impianti"/>
  </r>
  <r>
    <x v="17"/>
    <x v="2"/>
    <n v="9369.119999999999"/>
    <n v="16352.610000000006"/>
    <x v="0"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n v="0"/>
    <n v="1673.1700000000019"/>
    <x v="0"/>
    <x v="0"/>
    <s v="Componenti per impianti"/>
  </r>
  <r>
    <x v="1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4"/>
    <n v="378385.3499999998"/>
    <n v="447991.24999999988"/>
    <x v="0"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n v="45096.189999999944"/>
    <n v="108063.9499999999"/>
    <x v="0"/>
    <x v="0"/>
    <s v="Componenti per impianti"/>
  </r>
  <r>
    <x v="1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6"/>
    <n v="17695.800000000003"/>
    <n v="29285.010000000009"/>
    <x v="0"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n v="1038.8700000000063"/>
    <n v="768.799999999992"/>
    <x v="0"/>
    <x v="0"/>
    <s v="Componenti per impianti"/>
  </r>
  <r>
    <x v="17"/>
    <x v="7"/>
    <n v="1095.1299999999999"/>
    <n v="870.36"/>
    <x v="0"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n v="0"/>
    <n v="0"/>
    <x v="0"/>
    <x v="0"/>
    <s v="Componenti per impianti"/>
  </r>
  <r>
    <x v="17"/>
    <x v="8"/>
    <n v="23688.510000000002"/>
    <n v="21875.599999999984"/>
    <x v="0"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n v="125.19999999998981"/>
    <n v="2863.71000000001"/>
    <x v="0"/>
    <x v="0"/>
    <s v="Componenti per impianti"/>
  </r>
  <r>
    <x v="17"/>
    <x v="9"/>
    <n v="41898.089999999997"/>
    <n v="27776.089999999989"/>
    <x v="0"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n v="2334.8499999999985"/>
    <n v="2218.4499999999935"/>
    <x v="0"/>
    <x v="0"/>
    <s v="Componenti per impianti"/>
  </r>
  <r>
    <x v="17"/>
    <x v="10"/>
    <n v="32982.779999999984"/>
    <n v="41805.400000000009"/>
    <x v="0"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n v="5836.4200000000055"/>
    <n v="6984.820000000007"/>
    <x v="0"/>
    <x v="0"/>
    <s v="Componenti per impianti"/>
  </r>
  <r>
    <x v="17"/>
    <x v="11"/>
    <n v="8454.85"/>
    <n v="6940.8500000000013"/>
    <x v="0"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n v="0"/>
    <n v="2989.0799999999963"/>
    <x v="0"/>
    <x v="0"/>
    <s v="Componenti per impianti"/>
  </r>
  <r>
    <x v="17"/>
    <x v="12"/>
    <n v="43520.219999999979"/>
    <n v="89206.53"/>
    <x v="0"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n v="7482.8699999999808"/>
    <n v="4003.0299999999988"/>
    <x v="0"/>
    <x v="0"/>
    <s v="Componenti per impianti"/>
  </r>
  <r>
    <x v="17"/>
    <x v="13"/>
    <n v="68009.930000000022"/>
    <n v="96058.9200000001"/>
    <x v="0"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n v="16921.520000000026"/>
    <n v="23284.499999999913"/>
    <x v="0"/>
    <x v="0"/>
    <s v="Componenti per impianti"/>
  </r>
  <r>
    <x v="17"/>
    <x v="14"/>
    <n v="220667.84000000011"/>
    <n v="260148.11000000007"/>
    <x v="0"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n v="26829.40000000014"/>
    <n v="23452.489999999991"/>
    <x v="0"/>
    <x v="0"/>
    <s v="Componenti per impianti"/>
  </r>
  <r>
    <x v="17"/>
    <x v="15"/>
    <n v="36922.799999999981"/>
    <n v="36730.989999999976"/>
    <x v="0"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n v="4213.4299999999639"/>
    <n v="5164.6699999999946"/>
    <x v="0"/>
    <x v="0"/>
    <s v="Componenti per impianti"/>
  </r>
  <r>
    <x v="17"/>
    <x v="16"/>
    <n v="219307.61000000002"/>
    <n v="290508.55000000028"/>
    <x v="0"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n v="11791.120000000112"/>
    <n v="34340.790000000445"/>
    <x v="0"/>
    <x v="0"/>
    <s v="Componenti per impianti"/>
  </r>
  <r>
    <x v="17"/>
    <x v="17"/>
    <n v="172853.20000000007"/>
    <n v="250236.61000000028"/>
    <x v="0"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n v="26099.890000000159"/>
    <n v="36135.520000000339"/>
    <x v="0"/>
    <x v="0"/>
    <s v="Componenti per impianti"/>
  </r>
  <r>
    <x v="1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19"/>
    <n v="53976.489999999983"/>
    <n v="110837.68999999999"/>
    <x v="0"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n v="9299.7599999999802"/>
    <n v="25316.06000000007"/>
    <x v="0"/>
    <x v="0"/>
    <s v="Componenti per impianti"/>
  </r>
  <r>
    <x v="17"/>
    <x v="20"/>
    <n v="227865.15999999974"/>
    <n v="234955.10999999969"/>
    <x v="0"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n v="23515.209999999905"/>
    <n v="20766.810000000027"/>
    <x v="0"/>
    <x v="0"/>
    <s v="Componenti per impianti"/>
  </r>
  <r>
    <x v="17"/>
    <x v="21"/>
    <n v="72986.390000000014"/>
    <n v="43675.200000000019"/>
    <x v="0"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n v="10517.85000000002"/>
    <n v="12033.150000000009"/>
    <x v="0"/>
    <x v="0"/>
    <s v="Componenti per impianti"/>
  </r>
  <r>
    <x v="18"/>
    <x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3"/>
    <n v="11893.6"/>
    <n v="0"/>
    <x v="0"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n v="0"/>
    <n v="0"/>
    <x v="0"/>
    <x v="0"/>
    <s v="Rame"/>
  </r>
  <r>
    <x v="18"/>
    <x v="4"/>
    <n v="28945.27"/>
    <n v="14593.75"/>
    <x v="0"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n v="0"/>
    <n v="0"/>
    <x v="0"/>
    <x v="0"/>
    <s v="Rame"/>
  </r>
  <r>
    <x v="18"/>
    <x v="5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6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7"/>
    <n v="3548.65"/>
    <n v="0"/>
    <x v="0"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8"/>
    <n v="16106.24"/>
    <n v="0"/>
    <x v="0"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n v="0"/>
    <n v="0"/>
    <x v="0"/>
    <x v="0"/>
    <s v="Rame"/>
  </r>
  <r>
    <x v="18"/>
    <x v="9"/>
    <n v="21370.880000000001"/>
    <n v="18938.439999999999"/>
    <x v="0"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n v="0"/>
    <n v="0"/>
    <x v="0"/>
    <x v="0"/>
    <s v="Rame"/>
  </r>
  <r>
    <x v="18"/>
    <x v="10"/>
    <n v="16467.63"/>
    <n v="0"/>
    <x v="0"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1"/>
    <n v="20760.82"/>
    <n v="0"/>
    <x v="0"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n v="0"/>
    <n v="0"/>
    <x v="0"/>
    <x v="0"/>
    <s v="Rame"/>
  </r>
  <r>
    <x v="18"/>
    <x v="1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3"/>
    <n v="10336.5"/>
    <n v="16027.7"/>
    <x v="0"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n v="0"/>
    <n v="0"/>
    <x v="0"/>
    <x v="0"/>
    <s v="Rame"/>
  </r>
  <r>
    <x v="18"/>
    <x v="14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5"/>
    <n v="19990.419999999998"/>
    <n v="0"/>
    <x v="0"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n v="0"/>
    <n v="0"/>
    <x v="0"/>
    <x v="0"/>
    <s v="Rame"/>
  </r>
  <r>
    <x v="18"/>
    <x v="16"/>
    <n v="13575"/>
    <n v="0"/>
    <x v="0"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n v="0"/>
    <n v="0"/>
    <x v="0"/>
    <x v="0"/>
    <s v="Rame"/>
  </r>
  <r>
    <x v="18"/>
    <x v="17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8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9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20"/>
    <n v="90945.53"/>
    <n v="0"/>
    <x v="0"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n v="0"/>
    <n v="0"/>
    <x v="0"/>
    <x v="0"/>
    <s v="Rame"/>
  </r>
  <r>
    <x v="18"/>
    <x v="21"/>
    <n v="141240.37"/>
    <n v="14798.61"/>
    <x v="0"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n v="0"/>
    <n v="0"/>
    <x v="0"/>
    <x v="0"/>
    <s v="Rame"/>
  </r>
  <r>
    <x v="19"/>
    <x v="0"/>
    <n v="23824.39"/>
    <n v="14520.579999999998"/>
    <x v="0"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n v="3853.7599999999984"/>
    <n v="0"/>
    <x v="0"/>
    <x v="0"/>
    <s v="Elettropompe"/>
  </r>
  <r>
    <x v="19"/>
    <x v="1"/>
    <n v="0"/>
    <n v="3059"/>
    <x v="0"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n v="0"/>
    <n v="0"/>
    <x v="0"/>
    <x v="0"/>
    <s v="Elettropompe"/>
  </r>
  <r>
    <x v="1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3"/>
    <n v="3170.35"/>
    <n v="4014.45"/>
    <x v="0"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n v="1453.35"/>
    <n v="599.46"/>
    <x v="0"/>
    <x v="0"/>
    <s v="Elettropompe"/>
  </r>
  <r>
    <x v="19"/>
    <x v="4"/>
    <n v="620637.25999999978"/>
    <n v="574779.54000000027"/>
    <x v="0"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n v="19982.370000000228"/>
    <n v="59426.529999999795"/>
    <x v="0"/>
    <x v="0"/>
    <s v="Elettropompe"/>
  </r>
  <r>
    <x v="19"/>
    <x v="5"/>
    <n v="2887.21"/>
    <n v="3834.2100000000009"/>
    <x v="0"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n v="829.92000000000007"/>
    <n v="143.73000000000002"/>
    <x v="0"/>
    <x v="0"/>
    <s v="Elettropompe"/>
  </r>
  <r>
    <x v="1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7"/>
    <n v="24215.06"/>
    <n v="8437.9499999999935"/>
    <x v="0"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n v="2193.6399999999921"/>
    <n v="0"/>
    <x v="0"/>
    <x v="0"/>
    <s v="Elettropompe"/>
  </r>
  <r>
    <x v="1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0"/>
    <n v="70114.429999999993"/>
    <n v="75388.069999999978"/>
    <x v="0"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n v="16628.689999999973"/>
    <n v="6381.2800000000425"/>
    <x v="0"/>
    <x v="0"/>
    <s v="Elettropompe"/>
  </r>
  <r>
    <x v="19"/>
    <x v="11"/>
    <n v="9134.489999999998"/>
    <n v="5534.0999999999985"/>
    <x v="0"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n v="707.09999999999854"/>
    <n v="864.18000000000029"/>
    <x v="0"/>
    <x v="0"/>
    <s v="Elettropompe"/>
  </r>
  <r>
    <x v="19"/>
    <x v="12"/>
    <n v="6420.5700000000006"/>
    <n v="8436.8499999999985"/>
    <x v="0"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n v="1480.21"/>
    <n v="1076.4399999999996"/>
    <x v="0"/>
    <x v="0"/>
    <s v="Elettropompe"/>
  </r>
  <r>
    <x v="19"/>
    <x v="13"/>
    <n v="7835.77"/>
    <n v="13933.559999999998"/>
    <x v="0"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n v="480.58999999999924"/>
    <n v="3984.9600000000009"/>
    <x v="0"/>
    <x v="0"/>
    <s v="Elettropompe"/>
  </r>
  <r>
    <x v="19"/>
    <x v="14"/>
    <n v="105124.74999999999"/>
    <n v="111973.38999999998"/>
    <x v="0"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n v="7169.9699999999866"/>
    <n v="10019.250000000044"/>
    <x v="0"/>
    <x v="0"/>
    <s v="Elettropompe"/>
  </r>
  <r>
    <x v="19"/>
    <x v="15"/>
    <n v="2444.9499999999998"/>
    <n v="332.86"/>
    <x v="0"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n v="0"/>
    <n v="0"/>
    <x v="0"/>
    <x v="0"/>
    <s v="Elettropompe"/>
  </r>
  <r>
    <x v="19"/>
    <x v="16"/>
    <n v="0"/>
    <n v="2199.3000000000002"/>
    <x v="0"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n v="0"/>
    <n v="0"/>
    <x v="0"/>
    <x v="0"/>
    <s v="Elettropompe"/>
  </r>
  <r>
    <x v="1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8"/>
    <n v="0"/>
    <n v="3507.73"/>
    <x v="0"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9"/>
    <n v="1900.47"/>
    <n v="11923.179999999998"/>
    <x v="0"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n v="0"/>
    <n v="313.72000000000298"/>
    <x v="0"/>
    <x v="0"/>
    <s v="Elettropompe"/>
  </r>
  <r>
    <x v="19"/>
    <x v="20"/>
    <n v="15712.940000000002"/>
    <n v="14846.56"/>
    <x v="0"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n v="1796.9099999999999"/>
    <n v="1647.83"/>
    <x v="0"/>
    <x v="0"/>
    <s v="Elettropompe"/>
  </r>
  <r>
    <x v="19"/>
    <x v="21"/>
    <n v="7982.81"/>
    <n v="0"/>
    <x v="0"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n v="0"/>
    <n v="0"/>
    <x v="0"/>
    <x v="0"/>
    <s v="Elettropompe"/>
  </r>
  <r>
    <x v="2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"/>
    <n v="5399.4"/>
    <n v="4788.3999999999996"/>
    <x v="0"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n v="0"/>
    <n v="0"/>
    <x v="0"/>
    <x v="0"/>
    <s v="Elettropompe"/>
  </r>
  <r>
    <x v="20"/>
    <x v="2"/>
    <n v="5237.26"/>
    <n v="7375.96"/>
    <x v="0"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n v="0"/>
    <n v="160"/>
    <x v="0"/>
    <x v="0"/>
    <s v="Elettropompe"/>
  </r>
  <r>
    <x v="2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4"/>
    <n v="17043.650000000001"/>
    <n v="31200.39"/>
    <x v="0"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n v="1754.7300000000014"/>
    <n v="4652.9600000000028"/>
    <x v="0"/>
    <x v="0"/>
    <s v="Elettropompe"/>
  </r>
  <r>
    <x v="20"/>
    <x v="5"/>
    <n v="0"/>
    <n v="196.2"/>
    <x v="0"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6"/>
    <n v="627.80999999999995"/>
    <n v="745.38"/>
    <x v="0"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n v="0"/>
    <n v="0"/>
    <x v="0"/>
    <x v="0"/>
    <s v="Elettropompe"/>
  </r>
  <r>
    <x v="2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8"/>
    <n v="11586.72"/>
    <n v="5996.52"/>
    <x v="0"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n v="1453.5900000000001"/>
    <n v="0"/>
    <x v="0"/>
    <x v="0"/>
    <s v="Elettropompe"/>
  </r>
  <r>
    <x v="20"/>
    <x v="9"/>
    <n v="21258.3"/>
    <n v="8092.86"/>
    <x v="0"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n v="0"/>
    <n v="0"/>
    <x v="0"/>
    <x v="0"/>
    <s v="Elettropompe"/>
  </r>
  <r>
    <x v="2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1"/>
    <n v="2620.2600000000002"/>
    <n v="12041.57"/>
    <x v="0"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n v="0"/>
    <n v="2897.0300000000007"/>
    <x v="0"/>
    <x v="0"/>
    <s v="Elettropompe"/>
  </r>
  <r>
    <x v="2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3"/>
    <n v="1749"/>
    <n v="2985.2"/>
    <x v="0"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n v="870"/>
    <n v="0"/>
    <x v="0"/>
    <x v="0"/>
    <s v="Elettropompe"/>
  </r>
  <r>
    <x v="20"/>
    <x v="14"/>
    <n v="44608.36"/>
    <n v="53697.88"/>
    <x v="0"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n v="2240.5"/>
    <n v="4480.8500000000058"/>
    <x v="0"/>
    <x v="0"/>
    <s v="Elettropompe"/>
  </r>
  <r>
    <x v="2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6"/>
    <n v="179037.25"/>
    <n v="200817.38"/>
    <x v="0"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n v="22822.850000000006"/>
    <n v="28733.950000000012"/>
    <x v="0"/>
    <x v="0"/>
    <s v="Elettropompe"/>
  </r>
  <r>
    <x v="2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20"/>
    <n v="117463.94"/>
    <n v="125605.15"/>
    <x v="0"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n v="12262.089999999997"/>
    <n v="2588.5500000000029"/>
    <x v="0"/>
    <x v="0"/>
    <s v="Elettropompe"/>
  </r>
  <r>
    <x v="20"/>
    <x v="21"/>
    <n v="40671.79"/>
    <n v="74127.58"/>
    <x v="0"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n v="0"/>
    <n v="4346.3699999999953"/>
    <x v="0"/>
    <x v="0"/>
    <s v="Elettropompe"/>
  </r>
  <r>
    <x v="2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"/>
    <n v="67.61"/>
    <n v="0"/>
    <x v="0"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3"/>
    <n v="807.04"/>
    <n v="5980.2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n v="807.04"/>
    <n v="1128.6799999999994"/>
    <x v="0"/>
    <x v="0"/>
    <s v="Valvole"/>
  </r>
  <r>
    <x v="21"/>
    <x v="4"/>
    <n v="40122.089999999997"/>
    <n v="88796.28"/>
    <x v="0"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n v="713.72999999999593"/>
    <n v="0"/>
    <x v="0"/>
    <x v="0"/>
    <s v="Valvole"/>
  </r>
  <r>
    <x v="2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6"/>
    <n v="593.84"/>
    <n v="1251.3"/>
    <x v="0"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n v="0"/>
    <n v="0"/>
    <x v="0"/>
    <x v="0"/>
    <s v="Valvole"/>
  </r>
  <r>
    <x v="2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1"/>
    <n v="33538.44"/>
    <n v="37339.25"/>
    <x v="0"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n v="5946.3000000000029"/>
    <n v="5703.0300000000025"/>
    <x v="0"/>
    <x v="0"/>
    <s v="Valvole"/>
  </r>
  <r>
    <x v="21"/>
    <x v="12"/>
    <n v="17128.64"/>
    <n v="22622.939999999995"/>
    <x v="0"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n v="3137.7699999999986"/>
    <n v="1881.0300000000025"/>
    <x v="0"/>
    <x v="0"/>
    <s v="Valvole"/>
  </r>
  <r>
    <x v="21"/>
    <x v="13"/>
    <n v="18740.78"/>
    <n v="17148.019999999997"/>
    <x v="0"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n v="3452.6099999999988"/>
    <n v="716.27000000000044"/>
    <x v="0"/>
    <x v="0"/>
    <s v="Valvole"/>
  </r>
  <r>
    <x v="21"/>
    <x v="14"/>
    <n v="8645.8700000000008"/>
    <n v="19805.34"/>
    <x v="0"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n v="441.61000000000058"/>
    <n v="1501.510000000002"/>
    <x v="0"/>
    <x v="0"/>
    <s v="Valvole"/>
  </r>
  <r>
    <x v="2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6"/>
    <n v="108893.86"/>
    <n v="114249.14"/>
    <x v="0"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n v="9562.4700000000012"/>
    <n v="9701.8099999999977"/>
    <x v="0"/>
    <x v="0"/>
    <s v="Valvole"/>
  </r>
  <r>
    <x v="2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4"/>
    <n v="15071.6"/>
    <n v="14976.55"/>
    <x v="0"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n v="426"/>
    <n v="0"/>
    <x v="0"/>
    <x v="0"/>
    <s v="Valvole"/>
  </r>
  <r>
    <x v="2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59"/>
    <x v="0"/>
    <x v="0"/>
    <s v="Valvole"/>
  </r>
  <r>
    <x v="22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1"/>
    <n v="3992.97"/>
    <n v="1910.0399999999997"/>
    <x v="0"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n v="894.75999999999976"/>
    <n v="2234.6000000000004"/>
    <x v="0"/>
    <x v="0"/>
    <s v="Valvole"/>
  </r>
  <r>
    <x v="22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9"/>
    <n v="59397.18"/>
    <n v="96169.790000000008"/>
    <x v="0"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n v="12861.970000000001"/>
    <n v="10425.969999999987"/>
    <x v="0"/>
    <x v="0"/>
    <s v="Valvole"/>
  </r>
  <r>
    <x v="22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21"/>
    <n v="22374.85"/>
    <n v="29298.239999999998"/>
    <x v="0"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n v="3717.5099999999984"/>
    <n v="224.43999999999869"/>
    <x v="0"/>
    <x v="0"/>
    <s v="Valvole"/>
  </r>
  <r>
    <x v="2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"/>
    <n v="40.159999999999997"/>
    <n v="0"/>
    <x v="0"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2"/>
    <n v="9100.4599999999991"/>
    <n v="6377.9599999999982"/>
    <x v="0"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n v="105.91999999999825"/>
    <n v="0"/>
    <x v="0"/>
    <x v="0"/>
    <s v="Docce e Vasche"/>
  </r>
  <r>
    <x v="2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4"/>
    <n v="12534.36"/>
    <n v="12629.76"/>
    <x v="0"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n v="5574.68"/>
    <n v="0"/>
    <x v="0"/>
    <x v="0"/>
    <s v="Docce e Vasche"/>
  </r>
  <r>
    <x v="23"/>
    <x v="5"/>
    <n v="697.21"/>
    <n v="0"/>
    <x v="0"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n v="0"/>
    <n v="0"/>
    <x v="0"/>
    <x v="0"/>
    <s v="Docce e Vasche"/>
  </r>
  <r>
    <x v="2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7"/>
    <n v="6056.16"/>
    <n v="21175.299999999996"/>
    <x v="0"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n v="1784.9399999999996"/>
    <n v="2026.8900000000031"/>
    <x v="0"/>
    <x v="0"/>
    <s v="Docce e Vasche"/>
  </r>
  <r>
    <x v="23"/>
    <x v="8"/>
    <n v="776.91"/>
    <n v="1756.79"/>
    <x v="0"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n v="0"/>
    <n v="0"/>
    <x v="0"/>
    <x v="0"/>
    <s v="Docce e Vasche"/>
  </r>
  <r>
    <x v="2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0"/>
    <n v="8245.86"/>
    <n v="8737.7800000000007"/>
    <x v="0"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n v="1034.1200000000008"/>
    <n v="1723.2100000000009"/>
    <x v="0"/>
    <x v="0"/>
    <s v="Docce e Vasche"/>
  </r>
  <r>
    <x v="23"/>
    <x v="11"/>
    <n v="52278.68"/>
    <n v="58671.810000000005"/>
    <x v="0"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n v="5191.3400000000038"/>
    <n v="4070.8499999999985"/>
    <x v="0"/>
    <x v="0"/>
    <s v="Docce e Vasche"/>
  </r>
  <r>
    <x v="23"/>
    <x v="12"/>
    <n v="7807.75"/>
    <n v="15585.3"/>
    <x v="0"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n v="1411.7700000000004"/>
    <n v="195.69000000000051"/>
    <x v="0"/>
    <x v="0"/>
    <s v="Docce e Vasche"/>
  </r>
  <r>
    <x v="23"/>
    <x v="13"/>
    <n v="13846.9"/>
    <n v="10198.469999999999"/>
    <x v="0"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n v="1136.7799999999988"/>
    <n v="416.89999999999964"/>
    <x v="0"/>
    <x v="0"/>
    <s v="Docce e Vasche"/>
  </r>
  <r>
    <x v="23"/>
    <x v="14"/>
    <n v="203430.3"/>
    <n v="214786.53"/>
    <x v="0"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n v="21803.859999999986"/>
    <n v="13355.789999999979"/>
    <x v="0"/>
    <x v="0"/>
    <s v="Docce e Vasche"/>
  </r>
  <r>
    <x v="23"/>
    <x v="15"/>
    <n v="36992.26"/>
    <n v="66821.899999999994"/>
    <x v="0"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n v="1429.0900000000038"/>
    <n v="1310.3600000000006"/>
    <x v="0"/>
    <x v="0"/>
    <s v="Docce e Vasche"/>
  </r>
  <r>
    <x v="23"/>
    <x v="16"/>
    <n v="0"/>
    <n v="48230.14"/>
    <x v="0"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n v="0"/>
    <n v="11576.86"/>
    <x v="0"/>
    <x v="0"/>
    <s v="Docce e Vasche"/>
  </r>
  <r>
    <x v="2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9"/>
    <n v="25475.43"/>
    <n v="28727.200000000001"/>
    <x v="0"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n v="7459.66"/>
    <n v="2488.1699999999983"/>
    <x v="0"/>
    <x v="0"/>
    <s v="Docce e Vasche"/>
  </r>
  <r>
    <x v="23"/>
    <x v="20"/>
    <n v="6679.87"/>
    <n v="33892.229999999996"/>
    <x v="0"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n v="1592.1800000000003"/>
    <n v="6390.5000000000036"/>
    <x v="0"/>
    <x v="0"/>
    <s v="Docce e Vasche"/>
  </r>
  <r>
    <x v="23"/>
    <x v="21"/>
    <n v="8760.01"/>
    <n v="18369.8"/>
    <x v="0"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n v="0"/>
    <n v="1835.4200000000019"/>
    <x v="0"/>
    <x v="0"/>
    <s v="Docce e Vasche"/>
  </r>
  <r>
    <x v="24"/>
    <x v="0"/>
    <n v="0"/>
    <n v="2806.8"/>
    <x v="0"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4"/>
    <n v="7070.53"/>
    <n v="2749.4799999999996"/>
    <x v="0"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n v="826.23999999999978"/>
    <n v="0"/>
    <x v="0"/>
    <x v="0"/>
    <s v="Trattamento Acque"/>
  </r>
  <r>
    <x v="24"/>
    <x v="5"/>
    <n v="159"/>
    <n v="390"/>
    <x v="0"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n v="0"/>
    <n v="0"/>
    <x v="0"/>
    <x v="0"/>
    <s v="Trattamento Acque"/>
  </r>
  <r>
    <x v="2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7"/>
    <n v="270"/>
    <n v="27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0"/>
    <x v="0"/>
    <x v="0"/>
    <s v="Trattamento Acque"/>
  </r>
  <r>
    <x v="24"/>
    <x v="8"/>
    <n v="4244.16"/>
    <n v="4180.2"/>
    <x v="0"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n v="0"/>
    <n v="0"/>
    <x v="0"/>
    <x v="0"/>
    <s v="Trattamento Acque"/>
  </r>
  <r>
    <x v="24"/>
    <x v="9"/>
    <n v="89.5"/>
    <n v="47"/>
    <x v="0"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n v="0"/>
    <n v="0"/>
    <x v="0"/>
    <x v="0"/>
    <s v="Trattamento Acque"/>
  </r>
  <r>
    <x v="24"/>
    <x v="10"/>
    <n v="31811.85"/>
    <n v="51114.77"/>
    <x v="0"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n v="3889.5"/>
    <n v="7506.1000000000058"/>
    <x v="0"/>
    <x v="0"/>
    <s v="Trattamento Acque"/>
  </r>
  <r>
    <x v="24"/>
    <x v="11"/>
    <n v="1958"/>
    <n v="8119.5"/>
    <x v="0"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n v="0"/>
    <n v="0"/>
    <x v="0"/>
    <x v="0"/>
    <s v="Trattamento Acque"/>
  </r>
  <r>
    <x v="24"/>
    <x v="12"/>
    <n v="0"/>
    <n v="1702.93"/>
    <x v="0"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4"/>
    <n v="16675.88"/>
    <n v="28376.800000000003"/>
    <x v="0"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n v="1960.6200000000008"/>
    <n v="1846.7000000000007"/>
    <x v="0"/>
    <x v="0"/>
    <s v="Trattamento Acque"/>
  </r>
  <r>
    <x v="24"/>
    <x v="15"/>
    <n v="33327.160000000003"/>
    <n v="57994.630000000005"/>
    <x v="0"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n v="5877.5000000000036"/>
    <n v="8847.1000000000058"/>
    <x v="0"/>
    <x v="0"/>
    <s v="Trattamento Acque"/>
  </r>
  <r>
    <x v="24"/>
    <x v="16"/>
    <n v="0"/>
    <n v="32547"/>
    <x v="0"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n v="0"/>
    <n v="23"/>
    <x v="0"/>
    <x v="0"/>
    <s v="Trattamento Acque"/>
  </r>
  <r>
    <x v="2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20"/>
    <n v="3125.2"/>
    <n v="3753.25"/>
    <x v="0"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n v="0"/>
    <n v="0"/>
    <x v="0"/>
    <x v="0"/>
    <s v="Trattamento Acque"/>
  </r>
  <r>
    <x v="2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4"/>
    <n v="0"/>
    <n v="1303"/>
    <x v="0"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n v="0"/>
    <n v="0"/>
    <x v="0"/>
    <x v="0"/>
    <s v="Sedili"/>
  </r>
  <r>
    <x v="2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8"/>
    <n v="199.12"/>
    <n v="0"/>
    <x v="0"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n v="0"/>
    <n v="0"/>
    <x v="0"/>
    <x v="0"/>
    <s v="Sedili"/>
  </r>
  <r>
    <x v="2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1"/>
    <n v="1185.31"/>
    <n v="1396.38"/>
    <x v="0"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n v="0"/>
    <n v="273.17999999999984"/>
    <x v="0"/>
    <x v="0"/>
    <s v="Sedili"/>
  </r>
  <r>
    <x v="2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4"/>
    <n v="17488.490000000002"/>
    <n v="23313.84"/>
    <x v="0"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n v="1551.2000000000007"/>
    <n v="1517.0499999999993"/>
    <x v="0"/>
    <x v="0"/>
    <s v="Sedili"/>
  </r>
  <r>
    <x v="2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"/>
    <n v="0"/>
    <n v="1026.49"/>
    <x v="0"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n v="0"/>
    <n v="0"/>
    <x v="0"/>
    <x v="0"/>
    <s v="Galleggianti"/>
  </r>
  <r>
    <x v="26"/>
    <x v="2"/>
    <n v="4904.07"/>
    <n v="5519.01"/>
    <x v="0"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n v="0"/>
    <n v="0"/>
    <x v="0"/>
    <x v="0"/>
    <s v="Galleggianti"/>
  </r>
  <r>
    <x v="26"/>
    <x v="3"/>
    <n v="0"/>
    <n v="457.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n v="0"/>
    <n v="0"/>
    <x v="0"/>
    <x v="0"/>
    <s v="Galleggianti"/>
  </r>
  <r>
    <x v="26"/>
    <x v="4"/>
    <n v="2959.36"/>
    <n v="6535.03"/>
    <x v="0"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n v="0"/>
    <n v="0"/>
    <x v="0"/>
    <x v="0"/>
    <s v="Galleggianti"/>
  </r>
  <r>
    <x v="2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8"/>
    <n v="2875.84"/>
    <n v="4825.79"/>
    <x v="0"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n v="0"/>
    <n v="0"/>
    <x v="0"/>
    <x v="0"/>
    <s v="Galleggianti"/>
  </r>
  <r>
    <x v="26"/>
    <x v="9"/>
    <n v="934.23"/>
    <n v="928.1"/>
    <x v="0"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n v="0"/>
    <n v="0"/>
    <x v="0"/>
    <x v="0"/>
    <s v="Galleggianti"/>
  </r>
  <r>
    <x v="2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1"/>
    <n v="1409.4"/>
    <n v="1552.96"/>
    <x v="0"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n v="0"/>
    <n v="0"/>
    <x v="0"/>
    <x v="0"/>
    <s v="Galleggianti"/>
  </r>
  <r>
    <x v="26"/>
    <x v="12"/>
    <n v="324.8"/>
    <n v="546.97"/>
    <x v="0"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n v="0"/>
    <n v="0"/>
    <x v="0"/>
    <x v="0"/>
    <s v="Galleggianti"/>
  </r>
  <r>
    <x v="2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4"/>
    <n v="6638.73"/>
    <n v="6257.7"/>
    <x v="0"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n v="0"/>
    <n v="0"/>
    <x v="0"/>
    <x v="0"/>
    <s v="Galleggianti"/>
  </r>
  <r>
    <x v="2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6"/>
    <n v="2102.1999999999998"/>
    <n v="0"/>
    <x v="0"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n v="0"/>
    <n v="0"/>
    <x v="0"/>
    <x v="0"/>
    <s v="Galleggianti"/>
  </r>
  <r>
    <x v="26"/>
    <x v="17"/>
    <n v="7466.5"/>
    <n v="4954.2"/>
    <x v="0"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n v="0"/>
    <n v="0"/>
    <x v="0"/>
    <x v="0"/>
    <s v="Galleggianti"/>
  </r>
  <r>
    <x v="26"/>
    <x v="18"/>
    <n v="1012.79"/>
    <n v="4317.68"/>
    <x v="0"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n v="0"/>
    <n v="0"/>
    <x v="0"/>
    <x v="0"/>
    <s v="Galleggianti"/>
  </r>
  <r>
    <x v="2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20"/>
    <n v="6367.0499999999993"/>
    <n v="4426.71"/>
    <x v="0"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n v="0"/>
    <n v="0"/>
    <x v="0"/>
    <x v="0"/>
    <s v="Galleggianti"/>
  </r>
  <r>
    <x v="26"/>
    <x v="21"/>
    <n v="21144.92"/>
    <n v="21907.89"/>
    <x v="0"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n v="0"/>
    <n v="0"/>
    <x v="0"/>
    <x v="0"/>
    <s v="Galleggianti"/>
  </r>
  <r>
    <x v="27"/>
    <x v="0"/>
    <n v="4247"/>
    <n v="0"/>
    <x v="0"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n v="0"/>
    <n v="0"/>
    <x v="0"/>
    <x v="0"/>
    <s v="Componenti per impianti"/>
  </r>
  <r>
    <x v="27"/>
    <x v="1"/>
    <n v="2212"/>
    <n v="2175"/>
    <x v="0"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n v="0"/>
    <n v="491"/>
    <x v="0"/>
    <x v="0"/>
    <s v="Componenti per impianti"/>
  </r>
  <r>
    <x v="27"/>
    <x v="2"/>
    <n v="27723"/>
    <n v="46672"/>
    <x v="0"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n v="2010"/>
    <n v="1037"/>
    <x v="0"/>
    <x v="0"/>
    <s v="Componenti per impianti"/>
  </r>
  <r>
    <x v="27"/>
    <x v="3"/>
    <n v="0"/>
    <n v="3071"/>
    <x v="0"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n v="0"/>
    <n v="0"/>
    <x v="0"/>
    <x v="0"/>
    <s v="Componenti per impianti"/>
  </r>
  <r>
    <x v="27"/>
    <x v="4"/>
    <n v="5415"/>
    <n v="4752"/>
    <x v="0"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n v="869"/>
    <n v="387"/>
    <x v="0"/>
    <x v="0"/>
    <s v="Componenti per impianti"/>
  </r>
  <r>
    <x v="27"/>
    <x v="5"/>
    <n v="1850.59"/>
    <n v="1059.5899999999999"/>
    <x v="0"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n v="278.58999999999992"/>
    <n v="0"/>
    <x v="0"/>
    <x v="0"/>
    <s v="Componenti per impianti"/>
  </r>
  <r>
    <x v="27"/>
    <x v="6"/>
    <n v="3092"/>
    <n v="3357"/>
    <x v="0"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n v="683"/>
    <n v="0"/>
    <x v="0"/>
    <x v="0"/>
    <s v="Componenti per impianti"/>
  </r>
  <r>
    <x v="27"/>
    <x v="7"/>
    <n v="4452"/>
    <n v="4507"/>
    <x v="0"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n v="559"/>
    <n v="210"/>
    <x v="0"/>
    <x v="0"/>
    <s v="Componenti per impianti"/>
  </r>
  <r>
    <x v="27"/>
    <x v="8"/>
    <n v="8425"/>
    <n v="3596"/>
    <x v="0"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n v="944"/>
    <n v="750"/>
    <x v="0"/>
    <x v="0"/>
    <s v="Componenti per impianti"/>
  </r>
  <r>
    <x v="27"/>
    <x v="9"/>
    <n v="7654"/>
    <n v="15357"/>
    <x v="0"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n v="840"/>
    <n v="2890"/>
    <x v="0"/>
    <x v="0"/>
    <s v="Componenti per impianti"/>
  </r>
  <r>
    <x v="27"/>
    <x v="10"/>
    <n v="21846"/>
    <n v="32246"/>
    <x v="0"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n v="3629"/>
    <n v="8494"/>
    <x v="0"/>
    <x v="0"/>
    <s v="Componenti per impianti"/>
  </r>
  <r>
    <x v="27"/>
    <x v="11"/>
    <n v="10939"/>
    <n v="21764"/>
    <x v="0"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n v="1028"/>
    <n v="2182"/>
    <x v="0"/>
    <x v="0"/>
    <s v="Componenti per impianti"/>
  </r>
  <r>
    <x v="27"/>
    <x v="12"/>
    <n v="11309"/>
    <n v="25506"/>
    <x v="0"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n v="2031"/>
    <n v="1561"/>
    <x v="0"/>
    <x v="0"/>
    <s v="Componenti per impianti"/>
  </r>
  <r>
    <x v="27"/>
    <x v="13"/>
    <n v="4597"/>
    <n v="6345"/>
    <x v="0"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n v="1149"/>
    <n v="1984"/>
    <x v="0"/>
    <x v="0"/>
    <s v="Componenti per impianti"/>
  </r>
  <r>
    <x v="27"/>
    <x v="14"/>
    <n v="40701"/>
    <n v="51010"/>
    <x v="0"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n v="5771"/>
    <n v="2351"/>
    <x v="0"/>
    <x v="0"/>
    <s v="Componenti per impianti"/>
  </r>
  <r>
    <x v="27"/>
    <x v="15"/>
    <n v="2592"/>
    <n v="10917"/>
    <x v="0"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n v="157"/>
    <n v="1234"/>
    <x v="0"/>
    <x v="0"/>
    <s v="Componenti per impianti"/>
  </r>
  <r>
    <x v="27"/>
    <x v="16"/>
    <n v="94193"/>
    <n v="144474"/>
    <x v="0"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n v="7264"/>
    <n v="12466"/>
    <x v="0"/>
    <x v="0"/>
    <s v="Componenti per impianti"/>
  </r>
  <r>
    <x v="2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2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27"/>
    <x v="19"/>
    <n v="34221"/>
    <n v="98075"/>
    <x v="0"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n v="4737"/>
    <n v="3428"/>
    <x v="0"/>
    <x v="0"/>
    <s v="Componenti per impianti"/>
  </r>
  <r>
    <x v="27"/>
    <x v="20"/>
    <n v="74893"/>
    <n v="103300"/>
    <x v="0"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n v="11386"/>
    <n v="11056"/>
    <x v="0"/>
    <x v="0"/>
    <s v="Componenti per impianti"/>
  </r>
  <r>
    <x v="27"/>
    <x v="21"/>
    <n v="26643"/>
    <n v="23988"/>
    <x v="0"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n v="123"/>
    <n v="5253"/>
    <x v="0"/>
    <x v="0"/>
    <s v="Componenti per impianti"/>
  </r>
  <r>
    <x v="28"/>
    <x v="0"/>
    <n v="685"/>
    <n v="757"/>
    <x v="0"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n v="0"/>
    <n v="0"/>
    <x v="0"/>
    <x v="0"/>
    <s v="Attrezzature"/>
  </r>
  <r>
    <x v="28"/>
    <x v="1"/>
    <n v="183"/>
    <n v="630"/>
    <x v="0"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n v="0"/>
    <n v="0"/>
    <x v="0"/>
    <x v="0"/>
    <s v="Attrezzature"/>
  </r>
  <r>
    <x v="28"/>
    <x v="2"/>
    <n v="12142"/>
    <n v="7440"/>
    <x v="0"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n v="145"/>
    <n v="2069"/>
    <x v="0"/>
    <x v="0"/>
    <s v="Attrezzature"/>
  </r>
  <r>
    <x v="28"/>
    <x v="3"/>
    <n v="555"/>
    <n v="2583"/>
    <x v="0"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n v="0"/>
    <n v="0"/>
    <x v="0"/>
    <x v="0"/>
    <s v="Attrezzature"/>
  </r>
  <r>
    <x v="28"/>
    <x v="4"/>
    <n v="728"/>
    <n v="-157"/>
    <x v="0"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n v="0"/>
    <n v="0"/>
    <x v="0"/>
    <x v="0"/>
    <s v="Attrezzature"/>
  </r>
  <r>
    <x v="28"/>
    <x v="5"/>
    <n v="214.86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n v="0"/>
    <n v="0"/>
    <x v="0"/>
    <x v="0"/>
    <s v="Attrezzature"/>
  </r>
  <r>
    <x v="28"/>
    <x v="6"/>
    <n v="553"/>
    <n v="164"/>
    <x v="0"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n v="164"/>
    <n v="0"/>
    <x v="0"/>
    <x v="0"/>
    <s v="Attrezzature"/>
  </r>
  <r>
    <x v="28"/>
    <x v="7"/>
    <n v="167"/>
    <n v="78"/>
    <x v="0"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n v="0"/>
    <n v="0"/>
    <x v="0"/>
    <x v="0"/>
    <s v="Attrezzature"/>
  </r>
  <r>
    <x v="28"/>
    <x v="8"/>
    <n v="2995"/>
    <n v="1795"/>
    <x v="0"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n v="277"/>
    <n v="173"/>
    <x v="0"/>
    <x v="0"/>
    <s v="Attrezzature"/>
  </r>
  <r>
    <x v="28"/>
    <x v="9"/>
    <n v="-78"/>
    <n v="3338"/>
    <x v="0"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n v="0"/>
    <n v="98"/>
    <x v="0"/>
    <x v="0"/>
    <s v="Attrezzature"/>
  </r>
  <r>
    <x v="28"/>
    <x v="10"/>
    <n v="6508"/>
    <n v="7725"/>
    <x v="0"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n v="1786"/>
    <n v="587"/>
    <x v="0"/>
    <x v="0"/>
    <s v="Attrezzature"/>
  </r>
  <r>
    <x v="28"/>
    <x v="11"/>
    <n v="1686"/>
    <n v="1997"/>
    <x v="0"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n v="642"/>
    <n v="15"/>
    <x v="0"/>
    <x v="0"/>
    <s v="Attrezzature"/>
  </r>
  <r>
    <x v="28"/>
    <x v="12"/>
    <n v="1677"/>
    <n v="494"/>
    <x v="0"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n v="0"/>
    <n v="0"/>
    <x v="0"/>
    <x v="0"/>
    <s v="Attrezzature"/>
  </r>
  <r>
    <x v="28"/>
    <x v="13"/>
    <n v="4288"/>
    <n v="288"/>
    <x v="0"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n v="0"/>
    <n v="123"/>
    <x v="0"/>
    <x v="0"/>
    <s v="Attrezzature"/>
  </r>
  <r>
    <x v="28"/>
    <x v="14"/>
    <n v="3598"/>
    <n v="2722"/>
    <x v="0"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n v="2086"/>
    <n v="0"/>
    <x v="0"/>
    <x v="0"/>
    <s v="Attrezzature"/>
  </r>
  <r>
    <x v="28"/>
    <x v="15"/>
    <n v="1425"/>
    <n v="1980"/>
    <x v="0"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n v="168"/>
    <n v="16"/>
    <x v="0"/>
    <x v="0"/>
    <s v="Attrezzature"/>
  </r>
  <r>
    <x v="28"/>
    <x v="16"/>
    <n v="8164"/>
    <n v="8686"/>
    <x v="0"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n v="494"/>
    <n v="363"/>
    <x v="0"/>
    <x v="0"/>
    <s v="Attrezzature"/>
  </r>
  <r>
    <x v="28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2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28"/>
    <x v="19"/>
    <n v="2615"/>
    <n v="7517"/>
    <x v="0"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n v="362"/>
    <n v="1455"/>
    <x v="0"/>
    <x v="0"/>
    <s v="Attrezzature"/>
  </r>
  <r>
    <x v="28"/>
    <x v="20"/>
    <n v="23481"/>
    <n v="12789"/>
    <x v="0"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n v="573"/>
    <n v="475"/>
    <x v="0"/>
    <x v="0"/>
    <s v="Attrezzature"/>
  </r>
  <r>
    <x v="28"/>
    <x v="21"/>
    <n v="16"/>
    <n v="294"/>
    <x v="0"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n v="0"/>
    <n v="0"/>
    <x v="0"/>
    <x v="0"/>
    <s v="Attrezzature"/>
  </r>
  <r>
    <x v="29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4"/>
    <n v="1313.7318999999998"/>
    <n v="0"/>
    <x v="0"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n v="0"/>
    <n v="0"/>
    <x v="0"/>
    <x v="0"/>
    <s v="Caldaie"/>
  </r>
  <r>
    <x v="2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7"/>
    <n v="91908.710500000016"/>
    <n v="60931.710500000016"/>
    <x v="0"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n v="8510.7105000000156"/>
    <n v="9712.8989000000001"/>
    <x v="0"/>
    <x v="0"/>
    <s v="Caldaie"/>
  </r>
  <r>
    <x v="29"/>
    <x v="8"/>
    <n v="0"/>
    <n v="0"/>
    <x v="0"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n v="0"/>
    <n v="0"/>
    <x v="0"/>
    <x v="0"/>
    <s v="Caldaie"/>
  </r>
  <r>
    <x v="29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0"/>
    <n v="109667.1116"/>
    <n v="239713.9816"/>
    <x v="0"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n v="8479.581600000005"/>
    <n v="49351.491100000072"/>
    <x v="0"/>
    <x v="0"/>
    <s v="Caldaie"/>
  </r>
  <r>
    <x v="29"/>
    <x v="11"/>
    <n v="44147.139999999992"/>
    <n v="66209.789999999994"/>
    <x v="0"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n v="0"/>
    <n v="11800.217299999989"/>
    <x v="0"/>
    <x v="0"/>
    <s v="Caldaie"/>
  </r>
  <r>
    <x v="29"/>
    <x v="12"/>
    <n v="0"/>
    <n v="9397.5300000000007"/>
    <x v="0"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n v="0"/>
    <n v="1736.5370000000021"/>
    <x v="0"/>
    <x v="0"/>
    <s v="Caldaie"/>
  </r>
  <r>
    <x v="29"/>
    <x v="13"/>
    <n v="15264.342200000005"/>
    <n v="21455.722200000004"/>
    <x v="0"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n v="965.15220000000227"/>
    <n v="7446.2684000000008"/>
    <x v="0"/>
    <x v="0"/>
    <s v="Caldaie"/>
  </r>
  <r>
    <x v="29"/>
    <x v="14"/>
    <n v="24685.736799999999"/>
    <n v="131888.14679999999"/>
    <x v="0"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n v="6660.2667999999976"/>
    <n v="70293.648699999932"/>
    <x v="0"/>
    <x v="0"/>
    <s v="Caldaie"/>
  </r>
  <r>
    <x v="2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7"/>
    <n v="0"/>
    <n v="497.03"/>
    <x v="0"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n v="0"/>
    <n v="55.223600000000033"/>
    <x v="0"/>
    <x v="0"/>
    <s v="Caldaie"/>
  </r>
  <r>
    <x v="2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20"/>
    <n v="52714.051299999999"/>
    <n v="30884.351299999998"/>
    <x v="0"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n v="7021.581299999998"/>
    <n v="-2.0000000004074536E-3"/>
    <x v="0"/>
    <x v="0"/>
    <s v="Caldaie"/>
  </r>
  <r>
    <x v="2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2"/>
    <n v="29805.750000000004"/>
    <n v="34637.040000000001"/>
    <x v="0"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n v="4856.5200000000004"/>
    <n v="5743.119999999999"/>
    <x v="0"/>
    <x v="0"/>
    <s v="Rubinetteria"/>
  </r>
  <r>
    <x v="3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6"/>
    <n v="8974.73"/>
    <n v="16974.449999999997"/>
    <x v="0"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n v="112.85999999999876"/>
    <n v="1731.619999999999"/>
    <x v="0"/>
    <x v="0"/>
    <s v="Rubinetteria"/>
  </r>
  <r>
    <x v="30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0"/>
    <n v="2964.78"/>
    <n v="2509.35"/>
    <x v="0"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n v="0"/>
    <n v="1162.3499999999999"/>
    <x v="0"/>
    <x v="0"/>
    <s v="Rubinetteria"/>
  </r>
  <r>
    <x v="30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3"/>
    <n v="5896.43"/>
    <n v="8266.9"/>
    <x v="0"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n v="2092.9500000000003"/>
    <n v="340.88000000000011"/>
    <x v="0"/>
    <x v="0"/>
    <s v="Rubinetteria"/>
  </r>
  <r>
    <x v="30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9"/>
    <n v="3362.41"/>
    <n v="7616.36"/>
    <x v="0"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n v="1262.54"/>
    <n v="0"/>
    <x v="0"/>
    <x v="0"/>
    <s v="Rubinetteria"/>
  </r>
  <r>
    <x v="30"/>
    <x v="20"/>
    <n v="100.17"/>
    <n v="580.01"/>
    <x v="0"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n v="0"/>
    <n v="191.43000000000006"/>
    <x v="0"/>
    <x v="0"/>
    <s v="Rubinetteria"/>
  </r>
  <r>
    <x v="30"/>
    <x v="21"/>
    <n v="0"/>
    <n v="6462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n v="0"/>
    <n v="720.83999999999924"/>
    <x v="0"/>
    <x v="0"/>
    <s v="Rubinetteria"/>
  </r>
  <r>
    <x v="3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2"/>
    <n v="0"/>
    <n v="1684.8"/>
    <x v="0"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n v="0"/>
    <n v="-1281.1500000000001"/>
    <x v="0"/>
    <x v="0"/>
    <s v="Prodotti Chimici"/>
  </r>
  <r>
    <x v="31"/>
    <x v="3"/>
    <n v="2829.15"/>
    <n v="3452.19"/>
    <x v="0"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n v="0"/>
    <n v="0"/>
    <x v="0"/>
    <x v="0"/>
    <s v="Prodotti Chimici"/>
  </r>
  <r>
    <x v="31"/>
    <x v="4"/>
    <n v="200.8"/>
    <n v="0"/>
    <x v="0"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7"/>
    <n v="0"/>
    <n v="1134.51"/>
    <x v="0"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n v="0"/>
    <n v="0"/>
    <x v="0"/>
    <x v="0"/>
    <s v="Prodotti Chimici"/>
  </r>
  <r>
    <x v="31"/>
    <x v="8"/>
    <n v="5523.72"/>
    <n v="7565.8200000000006"/>
    <x v="0"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n v="1001.2600000000002"/>
    <n v="0"/>
    <x v="0"/>
    <x v="0"/>
    <s v="Prodotti Chimici"/>
  </r>
  <r>
    <x v="31"/>
    <x v="9"/>
    <n v="3500.05"/>
    <n v="5686.88"/>
    <x v="0"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n v="0"/>
    <n v="0"/>
    <x v="0"/>
    <x v="0"/>
    <s v="Prodotti Chimici"/>
  </r>
  <r>
    <x v="31"/>
    <x v="10"/>
    <n v="4730.46"/>
    <n v="8658.61"/>
    <x v="0"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n v="1240.9499999999998"/>
    <n v="1770.3999999999996"/>
    <x v="0"/>
    <x v="0"/>
    <s v="Prodotti Chimici"/>
  </r>
  <r>
    <x v="31"/>
    <x v="11"/>
    <n v="20117.72"/>
    <n v="28421.279999999999"/>
    <x v="0"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n v="3854.630000000001"/>
    <n v="661.95000000000073"/>
    <x v="0"/>
    <x v="0"/>
    <s v="Prodotti Chimici"/>
  </r>
  <r>
    <x v="31"/>
    <x v="12"/>
    <n v="18715.490000000002"/>
    <n v="29402.84"/>
    <x v="0"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n v="4250.9200000000019"/>
    <n v="394.68000000000029"/>
    <x v="0"/>
    <x v="0"/>
    <s v="Prodotti Chimici"/>
  </r>
  <r>
    <x v="31"/>
    <x v="13"/>
    <n v="786.25"/>
    <n v="3661.79"/>
    <x v="0"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n v="0"/>
    <n v="446.59000000000015"/>
    <x v="0"/>
    <x v="0"/>
    <s v="Prodotti Chimici"/>
  </r>
  <r>
    <x v="31"/>
    <x v="14"/>
    <n v="33196.660000000003"/>
    <n v="27268.370000000003"/>
    <x v="0"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n v="3797.9800000000032"/>
    <n v="1595.7299999999996"/>
    <x v="0"/>
    <x v="0"/>
    <s v="Prodotti Chimici"/>
  </r>
  <r>
    <x v="3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5.27"/>
    <x v="0"/>
    <x v="0"/>
    <s v="Prodotti Chimici"/>
  </r>
  <r>
    <x v="31"/>
    <x v="16"/>
    <n v="31477.7"/>
    <n v="30410.02"/>
    <x v="0"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n v="4753.5200000000004"/>
    <n v="1607.8600000000006"/>
    <x v="0"/>
    <x v="0"/>
    <s v="Prodotti Chimici"/>
  </r>
  <r>
    <x v="31"/>
    <x v="17"/>
    <n v="24831.3"/>
    <n v="12969.240000000002"/>
    <x v="0"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n v="6199.2000000000007"/>
    <n v="0"/>
    <x v="0"/>
    <x v="0"/>
    <s v="Prodotti Chimici"/>
  </r>
  <r>
    <x v="3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19"/>
    <n v="22769.73"/>
    <n v="33899.370000000003"/>
    <x v="0"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n v="2861"/>
    <n v="4486.6899999999951"/>
    <x v="0"/>
    <x v="0"/>
    <s v="Prodotti Chimici"/>
  </r>
  <r>
    <x v="3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21"/>
    <n v="9349.01"/>
    <n v="12293.43"/>
    <x v="0"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n v="1358.0300000000007"/>
    <n v="811.88000000000102"/>
    <x v="0"/>
    <x v="0"/>
    <s v="Prodotti Chimici"/>
  </r>
  <r>
    <x v="32"/>
    <x v="0"/>
    <n v="1493.67"/>
    <n v="4335.1099999999997"/>
    <x v="0"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n v="0"/>
    <n v="0"/>
    <x v="0"/>
    <x v="0"/>
    <s v="Componenti per impianti"/>
  </r>
  <r>
    <x v="32"/>
    <x v="1"/>
    <n v="0"/>
    <n v="420.11"/>
    <x v="0"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n v="0"/>
    <n v="677.09"/>
    <x v="0"/>
    <x v="0"/>
    <s v="Componenti per impianti"/>
  </r>
  <r>
    <x v="32"/>
    <x v="2"/>
    <n v="2479.7199999999998"/>
    <n v="2355.23"/>
    <x v="0"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n v="0"/>
    <n v="0"/>
    <x v="0"/>
    <x v="0"/>
    <s v="Componenti per impianti"/>
  </r>
  <r>
    <x v="32"/>
    <x v="3"/>
    <n v="2153.83"/>
    <n v="2131.4499999999998"/>
    <x v="0"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n v="0"/>
    <n v="0"/>
    <x v="0"/>
    <x v="0"/>
    <s v="Componenti per impianti"/>
  </r>
  <r>
    <x v="32"/>
    <x v="4"/>
    <n v="6321.5288"/>
    <n v="7558.9772000000003"/>
    <x v="0"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n v="580.90390000000025"/>
    <n v="146.5573000000004"/>
    <x v="0"/>
    <x v="0"/>
    <s v="Componenti per impianti"/>
  </r>
  <r>
    <x v="3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6"/>
    <n v="320"/>
    <n v="0"/>
    <x v="0"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8"/>
    <n v="28150.35"/>
    <n v="30300.73"/>
    <x v="0"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n v="2554.3899999999994"/>
    <n v="3358.34"/>
    <x v="0"/>
    <x v="0"/>
    <s v="Componenti per impianti"/>
  </r>
  <r>
    <x v="3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1"/>
    <n v="1159.54"/>
    <n v="1794.17"/>
    <x v="0"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n v="416.15999999999997"/>
    <n v="0"/>
    <x v="0"/>
    <x v="0"/>
    <s v="Componenti per impianti"/>
  </r>
  <r>
    <x v="32"/>
    <x v="12"/>
    <n v="447.84"/>
    <n v="406.64"/>
    <x v="0"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n v="0"/>
    <n v="405.34000000000003"/>
    <x v="0"/>
    <x v="0"/>
    <s v="Componenti per impianti"/>
  </r>
  <r>
    <x v="32"/>
    <x v="13"/>
    <n v="14193.990000000002"/>
    <n v="11583.290000000003"/>
    <x v="0"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n v="1417.3700000000026"/>
    <n v="0"/>
    <x v="0"/>
    <x v="0"/>
    <s v="Componenti per impianti"/>
  </r>
  <r>
    <x v="32"/>
    <x v="14"/>
    <n v="19593.400000000001"/>
    <n v="19462.8"/>
    <x v="0"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n v="1339.7800000000025"/>
    <n v="1260.4400000000023"/>
    <x v="0"/>
    <x v="0"/>
    <s v="Componenti per impianti"/>
  </r>
  <r>
    <x v="3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6"/>
    <n v="67506.006500000003"/>
    <n v="95450.279500000004"/>
    <x v="0"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n v="4820.0076000000045"/>
    <n v="279.53459999999905"/>
    <x v="0"/>
    <x v="0"/>
    <s v="Componenti per impianti"/>
  </r>
  <r>
    <x v="3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9"/>
    <n v="0"/>
    <n v="142.72"/>
    <x v="0"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20"/>
    <n v="587.62"/>
    <n v="0"/>
    <x v="0"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n v="0"/>
    <n v="0"/>
    <x v="0"/>
    <x v="0"/>
    <s v="Componenti per impianti"/>
  </r>
  <r>
    <x v="3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3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1"/>
    <n v="3366.41"/>
    <n v="6554.66"/>
    <x v="0"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n v="0.40999999999985448"/>
    <n v="392.32999999999993"/>
    <x v="0"/>
    <x v="0"/>
    <s v="Sistemi sanitari"/>
  </r>
  <r>
    <x v="33"/>
    <x v="2"/>
    <n v="2239"/>
    <n v="10892"/>
    <x v="0"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n v="2239"/>
    <n v="1467.4400000000005"/>
    <x v="0"/>
    <x v="0"/>
    <s v="Sistemi sanitari"/>
  </r>
  <r>
    <x v="33"/>
    <x v="3"/>
    <n v="1472.8"/>
    <n v="3926.8"/>
    <x v="0"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n v="706.8"/>
    <n v="-0.1999999999998181"/>
    <x v="0"/>
    <x v="0"/>
    <s v="Sistemi sanitari"/>
  </r>
  <r>
    <x v="33"/>
    <x v="4"/>
    <n v="13924.68"/>
    <n v="21953.68"/>
    <x v="0"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n v="7731.68"/>
    <n v="363.01000000000022"/>
    <x v="0"/>
    <x v="0"/>
    <s v="Sistemi sanitari"/>
  </r>
  <r>
    <x v="33"/>
    <x v="5"/>
    <n v="2714.02"/>
    <n v="3249.02"/>
    <x v="0"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n v="700.02"/>
    <n v="335.98999999999978"/>
    <x v="0"/>
    <x v="0"/>
    <s v="Sistemi sanitari"/>
  </r>
  <r>
    <x v="33"/>
    <x v="6"/>
    <n v="0"/>
    <n v="882"/>
    <x v="0"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n v="0"/>
    <n v="433.28999999999996"/>
    <x v="0"/>
    <x v="0"/>
    <s v="Sistemi sanitari"/>
  </r>
  <r>
    <x v="33"/>
    <x v="7"/>
    <n v="657.02"/>
    <n v="2383.02"/>
    <x v="0"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n v="1.999999999998181E-2"/>
    <n v="-0.28000000000020009"/>
    <x v="0"/>
    <x v="0"/>
    <s v="Sistemi sanitari"/>
  </r>
  <r>
    <x v="33"/>
    <x v="8"/>
    <n v="8182.4"/>
    <n v="8574.4"/>
    <x v="0"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n v="2048.3999999999996"/>
    <n v="2265.7900000000009"/>
    <x v="0"/>
    <x v="0"/>
    <s v="Sistemi sanitari"/>
  </r>
  <r>
    <x v="33"/>
    <x v="9"/>
    <n v="0"/>
    <n v="156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n v="0"/>
    <n v="-0.40000000000009095"/>
    <x v="0"/>
    <x v="0"/>
    <s v="Sistemi sanitari"/>
  </r>
  <r>
    <x v="33"/>
    <x v="10"/>
    <n v="0"/>
    <n v="3227.09"/>
    <x v="0"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n v="0"/>
    <n v="701.96"/>
    <x v="0"/>
    <x v="0"/>
    <s v="Sistemi sanitari"/>
  </r>
  <r>
    <x v="33"/>
    <x v="11"/>
    <n v="1382"/>
    <n v="1858"/>
    <x v="0"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n v="589"/>
    <n v="0"/>
    <x v="0"/>
    <x v="0"/>
    <s v="Sistemi sanitari"/>
  </r>
  <r>
    <x v="33"/>
    <x v="12"/>
    <n v="3050"/>
    <n v="1529"/>
    <x v="0"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n v="403"/>
    <n v="1247.8400000000001"/>
    <x v="0"/>
    <x v="0"/>
    <s v="Sistemi sanitari"/>
  </r>
  <r>
    <x v="33"/>
    <x v="13"/>
    <n v="2683"/>
    <n v="2113"/>
    <x v="0"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n v="0"/>
    <n v="0"/>
    <x v="0"/>
    <x v="0"/>
    <s v="Sistemi sanitari"/>
  </r>
  <r>
    <x v="33"/>
    <x v="14"/>
    <n v="5134.3999999999996"/>
    <n v="11299.4"/>
    <x v="0"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n v="669.39999999999964"/>
    <n v="749.69000000000051"/>
    <x v="0"/>
    <x v="0"/>
    <s v="Sistemi sanitari"/>
  </r>
  <r>
    <x v="33"/>
    <x v="15"/>
    <n v="1215.2"/>
    <n v="1741.2"/>
    <x v="0"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n v="471.20000000000005"/>
    <n v="65.3900000000001"/>
    <x v="0"/>
    <x v="0"/>
    <s v="Sistemi sanitari"/>
  </r>
  <r>
    <x v="33"/>
    <x v="16"/>
    <n v="26097.49"/>
    <n v="40082.490000000005"/>
    <x v="0"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n v="4384.4900000000016"/>
    <n v="0.41999999999825377"/>
    <x v="0"/>
    <x v="0"/>
    <s v="Sistemi sanitari"/>
  </r>
  <r>
    <x v="33"/>
    <x v="17"/>
    <n v="0"/>
    <n v="30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n v="0"/>
    <n v="0"/>
    <x v="0"/>
    <x v="0"/>
    <s v="Sistemi sanitari"/>
  </r>
  <r>
    <x v="3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19"/>
    <n v="0"/>
    <n v="4006.98"/>
    <x v="0"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n v="0"/>
    <n v="0"/>
    <x v="0"/>
    <x v="0"/>
    <s v="Sistemi sanitari"/>
  </r>
  <r>
    <x v="3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21"/>
    <n v="10817.51"/>
    <n v="16125.51"/>
    <x v="0"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n v="617.51000000000022"/>
    <n v="-0.25"/>
    <x v="0"/>
    <x v="0"/>
    <s v="Sistemi sanitari"/>
  </r>
  <r>
    <x v="34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2"/>
    <n v="0"/>
    <n v="10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n v="0"/>
    <n v="0"/>
    <x v="0"/>
    <x v="0"/>
    <s v="Radiatori"/>
  </r>
  <r>
    <x v="34"/>
    <x v="3"/>
    <n v="19968.5"/>
    <n v="37053.21"/>
    <x v="0"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n v="2005.2900000000009"/>
    <n v="0"/>
    <x v="0"/>
    <x v="0"/>
    <s v="Radiatori"/>
  </r>
  <r>
    <x v="34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0"/>
    <n v="0"/>
    <n v="2678.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n v="0"/>
    <n v="563.19999999999982"/>
    <x v="0"/>
    <x v="0"/>
    <s v="Radiatori"/>
  </r>
  <r>
    <x v="34"/>
    <x v="11"/>
    <n v="2810.11"/>
    <n v="809.4"/>
    <x v="0"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n v="0"/>
    <n v="0"/>
    <x v="0"/>
    <x v="0"/>
    <s v="Radiatori"/>
  </r>
  <r>
    <x v="3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3"/>
    <n v="12041.77"/>
    <n v="30251.149999999998"/>
    <x v="0"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n v="4261.4800000000005"/>
    <n v="0"/>
    <x v="0"/>
    <x v="0"/>
    <s v="Radiatori"/>
  </r>
  <r>
    <x v="3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5"/>
    <n v="15476.17"/>
    <n v="18868.73"/>
    <x v="0"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n v="0"/>
    <n v="0"/>
    <x v="0"/>
    <x v="0"/>
    <s v="Radiatori"/>
  </r>
  <r>
    <x v="34"/>
    <x v="16"/>
    <n v="525"/>
    <n v="0"/>
    <x v="0"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x v="0"/>
    <x v="0"/>
    <s v="Radiatori"/>
  </r>
  <r>
    <x v="3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9"/>
    <n v="1368"/>
    <n v="0"/>
    <x v="0"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n v="0"/>
    <n v="18601.68"/>
    <x v="0"/>
    <x v="0"/>
    <s v="Radiatori"/>
  </r>
  <r>
    <x v="34"/>
    <x v="20"/>
    <n v="6183.14"/>
    <n v="18186.669999999998"/>
    <x v="0"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n v="6093.54"/>
    <n v="6529.2000000000025"/>
    <x v="0"/>
    <x v="0"/>
    <s v="Radiatori"/>
  </r>
  <r>
    <x v="34"/>
    <x v="21"/>
    <n v="13604.68"/>
    <n v="10092.580000000002"/>
    <x v="0"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n v="1991.3000000000011"/>
    <n v="221.23000000000047"/>
    <x v="0"/>
    <x v="0"/>
    <s v="Radiatori"/>
  </r>
  <r>
    <x v="35"/>
    <x v="0"/>
    <n v="13775"/>
    <n v="22046"/>
    <x v="0"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n v="543"/>
    <n v="-316"/>
    <x v="0"/>
    <x v="0"/>
    <s v="Ceramiche"/>
  </r>
  <r>
    <x v="35"/>
    <x v="1"/>
    <n v="416"/>
    <n v="4179"/>
    <x v="0"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n v="0"/>
    <n v="0"/>
    <x v="0"/>
    <x v="0"/>
    <s v="Ceramiche"/>
  </r>
  <r>
    <x v="35"/>
    <x v="2"/>
    <n v="41266"/>
    <n v="54408"/>
    <x v="0"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n v="1455"/>
    <n v="6611"/>
    <x v="0"/>
    <x v="0"/>
    <s v="Ceramiche"/>
  </r>
  <r>
    <x v="35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4"/>
    <n v="5299"/>
    <n v="-94"/>
    <x v="0"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n v="0"/>
    <n v="0"/>
    <x v="0"/>
    <x v="0"/>
    <s v="Ceramiche"/>
  </r>
  <r>
    <x v="35"/>
    <x v="5"/>
    <n v="3799"/>
    <n v="2514"/>
    <x v="0"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n v="0"/>
    <n v="0"/>
    <x v="0"/>
    <x v="0"/>
    <s v="Ceramiche"/>
  </r>
  <r>
    <x v="35"/>
    <x v="6"/>
    <n v="12833"/>
    <n v="25754"/>
    <x v="0"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n v="1245"/>
    <n v="442"/>
    <x v="0"/>
    <x v="0"/>
    <s v="Ceramiche"/>
  </r>
  <r>
    <x v="35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8"/>
    <n v="10859"/>
    <n v="8835"/>
    <x v="0"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n v="2595"/>
    <n v="3380"/>
    <x v="0"/>
    <x v="0"/>
    <s v="Ceramiche"/>
  </r>
  <r>
    <x v="35"/>
    <x v="9"/>
    <n v="6842"/>
    <n v="9870"/>
    <x v="0"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n v="5371"/>
    <n v="1138"/>
    <x v="0"/>
    <x v="0"/>
    <s v="Ceramiche"/>
  </r>
  <r>
    <x v="35"/>
    <x v="10"/>
    <n v="14736"/>
    <n v="21243"/>
    <x v="0"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n v="1168"/>
    <n v="2538"/>
    <x v="0"/>
    <x v="0"/>
    <s v="Ceramiche"/>
  </r>
  <r>
    <x v="35"/>
    <x v="11"/>
    <n v="7318"/>
    <n v="11735"/>
    <x v="0"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n v="1502"/>
    <n v="1589"/>
    <x v="0"/>
    <x v="0"/>
    <s v="Ceramiche"/>
  </r>
  <r>
    <x v="35"/>
    <x v="12"/>
    <n v="7729"/>
    <n v="16381"/>
    <x v="0"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n v="4077"/>
    <n v="3010"/>
    <x v="0"/>
    <x v="0"/>
    <s v="Ceramiche"/>
  </r>
  <r>
    <x v="35"/>
    <x v="13"/>
    <n v="84809"/>
    <n v="125856"/>
    <x v="0"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n v="7667"/>
    <n v="17767"/>
    <x v="0"/>
    <x v="0"/>
    <s v="Ceramiche"/>
  </r>
  <r>
    <x v="35"/>
    <x v="14"/>
    <n v="51232"/>
    <n v="67069"/>
    <x v="0"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n v="4050"/>
    <n v="0"/>
    <x v="0"/>
    <x v="0"/>
    <s v="Ceramiche"/>
  </r>
  <r>
    <x v="35"/>
    <x v="15"/>
    <n v="6785"/>
    <n v="14346"/>
    <x v="0"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n v="506"/>
    <n v="1395"/>
    <x v="0"/>
    <x v="0"/>
    <s v="Ceramiche"/>
  </r>
  <r>
    <x v="3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17"/>
    <n v="17727"/>
    <n v="12301"/>
    <x v="0"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n v="361"/>
    <n v="4678"/>
    <x v="0"/>
    <x v="0"/>
    <s v="Ceramiche"/>
  </r>
  <r>
    <x v="3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19"/>
    <n v="6731"/>
    <n v="2226"/>
    <x v="0"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n v="1041"/>
    <n v="0"/>
    <x v="0"/>
    <x v="0"/>
    <s v="Ceramiche"/>
  </r>
  <r>
    <x v="35"/>
    <x v="20"/>
    <n v="50420"/>
    <n v="85202"/>
    <x v="0"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n v="7993"/>
    <n v="7531"/>
    <x v="0"/>
    <x v="0"/>
    <s v="Ceramiche"/>
  </r>
  <r>
    <x v="35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6"/>
    <x v="0"/>
    <n v="1450.55"/>
    <n v="6480.33"/>
    <x v="0"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n v="0"/>
    <n v="0"/>
    <x v="0"/>
    <x v="0"/>
    <s v="Sistemi idronici"/>
  </r>
  <r>
    <x v="3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2"/>
    <n v="0"/>
    <n v="2788.13"/>
    <x v="0"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n v="0"/>
    <n v="0"/>
    <x v="0"/>
    <x v="0"/>
    <s v="Sistemi idronici"/>
  </r>
  <r>
    <x v="36"/>
    <x v="3"/>
    <n v="0"/>
    <n v="736.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n v="0"/>
    <n v="0"/>
    <x v="0"/>
    <x v="0"/>
    <s v="Sistemi idronici"/>
  </r>
  <r>
    <x v="36"/>
    <x v="4"/>
    <n v="18228.41"/>
    <n v="6502.05"/>
    <x v="0"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n v="0"/>
    <n v="0"/>
    <x v="0"/>
    <x v="0"/>
    <s v="Sistemi idronici"/>
  </r>
  <r>
    <x v="36"/>
    <x v="5"/>
    <n v="272.45999999999998"/>
    <n v="1113.3900000000001"/>
    <x v="0"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n v="0"/>
    <n v="0"/>
    <x v="0"/>
    <x v="0"/>
    <s v="Sistemi idronici"/>
  </r>
  <r>
    <x v="3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7"/>
    <n v="0"/>
    <n v="5479.27"/>
    <x v="0"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n v="0"/>
    <n v="0"/>
    <x v="0"/>
    <x v="0"/>
    <s v="Sistemi idronici"/>
  </r>
  <r>
    <x v="36"/>
    <x v="8"/>
    <n v="2776.79"/>
    <n v="4336"/>
    <x v="0"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n v="0"/>
    <n v="0"/>
    <x v="0"/>
    <x v="0"/>
    <s v="Sistemi idronici"/>
  </r>
  <r>
    <x v="36"/>
    <x v="9"/>
    <n v="2292.6799999999998"/>
    <n v="111913.3"/>
    <x v="0"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n v="0"/>
    <n v="0"/>
    <x v="0"/>
    <x v="0"/>
    <s v="Sistemi idronici"/>
  </r>
  <r>
    <x v="3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1"/>
    <n v="2524.33"/>
    <n v="4203.18"/>
    <x v="0"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n v="0"/>
    <n v="0"/>
    <x v="0"/>
    <x v="0"/>
    <s v="Sistemi idronici"/>
  </r>
  <r>
    <x v="36"/>
    <x v="12"/>
    <n v="3611.7700000000004"/>
    <n v="170.22"/>
    <x v="0"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n v="0"/>
    <n v="0"/>
    <x v="0"/>
    <x v="0"/>
    <s v="Sistemi idronici"/>
  </r>
  <r>
    <x v="36"/>
    <x v="13"/>
    <n v="703.62"/>
    <n v="2115.4"/>
    <x v="0"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5"/>
    <n v="2520.91"/>
    <n v="2086.04"/>
    <x v="0"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n v="0"/>
    <n v="0"/>
    <x v="0"/>
    <x v="0"/>
    <s v="Sistemi idronici"/>
  </r>
  <r>
    <x v="36"/>
    <x v="16"/>
    <n v="65598.600000000006"/>
    <n v="106162.83"/>
    <x v="0"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n v="0"/>
    <n v="0"/>
    <x v="0"/>
    <x v="0"/>
    <s v="Sistemi idronici"/>
  </r>
  <r>
    <x v="36"/>
    <x v="17"/>
    <n v="952.86"/>
    <n v="879.03"/>
    <x v="0"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n v="0"/>
    <n v="0"/>
    <x v="0"/>
    <x v="0"/>
    <s v="Sistemi idronici"/>
  </r>
  <r>
    <x v="3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9"/>
    <n v="0"/>
    <n v="1345.95"/>
    <x v="0"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n v="0"/>
    <n v="0"/>
    <x v="0"/>
    <x v="0"/>
    <s v="Sistemi idronici"/>
  </r>
  <r>
    <x v="3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7"/>
    <x v="0"/>
    <n v="8292.0779999999995"/>
    <n v="9017.2268440000007"/>
    <x v="0"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n v="3035.0523999999996"/>
    <n v="2063.2204000000002"/>
    <x v="0"/>
    <x v="0"/>
    <s v="Camini e canne fumarie"/>
  </r>
  <r>
    <x v="3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"/>
    <n v="61956.060680000097"/>
    <n v="87019.9668000003"/>
    <x v="0"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n v="6631.6794000001973"/>
    <n v="15886.553999999902"/>
    <x v="0"/>
    <x v="0"/>
    <s v="Camini e canne fumarie"/>
  </r>
  <r>
    <x v="3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4"/>
    <n v="0"/>
    <n v="4559.5375299999996"/>
    <x v="0"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7"/>
    <n v="813.45"/>
    <n v="0"/>
    <x v="0"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n v="0"/>
    <n v="0"/>
    <x v="0"/>
    <x v="0"/>
    <s v="Camini e canne fumarie"/>
  </r>
  <r>
    <x v="3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9"/>
    <n v="0"/>
    <n v="279.48"/>
    <x v="0"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0"/>
    <n v="12991.62"/>
    <n v="4750.3760000000002"/>
    <x v="0"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n v="196.59200000000055"/>
    <n v="0"/>
    <x v="0"/>
    <x v="0"/>
    <s v="Camini e canne fumarie"/>
  </r>
  <r>
    <x v="37"/>
    <x v="11"/>
    <n v="8613.6540800000002"/>
    <n v="12491.140744"/>
    <x v="0"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n v="2265.1127999999999"/>
    <n v="684.16480000000047"/>
    <x v="0"/>
    <x v="0"/>
    <s v="Camini e canne fumarie"/>
  </r>
  <r>
    <x v="37"/>
    <x v="12"/>
    <n v="11088.37034496"/>
    <n v="13031.90363136001"/>
    <x v="0"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n v="2408.3549337600107"/>
    <n v="1808.2814976000009"/>
    <x v="0"/>
    <x v="0"/>
    <s v="Camini e canne fumarie"/>
  </r>
  <r>
    <x v="3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4"/>
    <n v="24531.42"/>
    <n v="25533.089999999997"/>
    <x v="0"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n v="3871.489999999998"/>
    <n v="2023.1700000000019"/>
    <x v="0"/>
    <x v="0"/>
    <s v="Camini e canne fumarie"/>
  </r>
  <r>
    <x v="3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6"/>
    <n v="661.85229600000002"/>
    <n v="0"/>
    <x v="0"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8"/>
    <x v="0"/>
    <n v="3026.56"/>
    <n v="4445.5"/>
    <x v="0"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n v="0"/>
    <n v="4315.869999999999"/>
    <x v="0"/>
    <x v="0"/>
    <s v="Ceramiche"/>
  </r>
  <r>
    <x v="38"/>
    <x v="1"/>
    <n v="2255.4699999999998"/>
    <n v="5571.4800000000005"/>
    <x v="0"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n v="0"/>
    <n v="0"/>
    <x v="0"/>
    <x v="0"/>
    <s v="Ceramiche"/>
  </r>
  <r>
    <x v="38"/>
    <x v="2"/>
    <n v="471247.08000000019"/>
    <n v="595287.33999999985"/>
    <x v="0"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n v="69019.600000000035"/>
    <n v="83671.060000000289"/>
    <x v="0"/>
    <x v="0"/>
    <s v="Ceramiche"/>
  </r>
  <r>
    <x v="38"/>
    <x v="3"/>
    <n v="74106.930000000008"/>
    <n v="84227.170000000013"/>
    <x v="0"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n v="11124.880000000005"/>
    <n v="14128.119999999981"/>
    <x v="0"/>
    <x v="0"/>
    <s v="Ceramiche"/>
  </r>
  <r>
    <x v="38"/>
    <x v="4"/>
    <n v="136834.66"/>
    <n v="179133.11000000004"/>
    <x v="0"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n v="30486.85000000002"/>
    <n v="24229.750000000029"/>
    <x v="0"/>
    <x v="0"/>
    <s v="Ceramiche"/>
  </r>
  <r>
    <x v="38"/>
    <x v="5"/>
    <n v="1465.37"/>
    <n v="1616.35"/>
    <x v="0"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n v="660.78999999999985"/>
    <n v="0"/>
    <x v="0"/>
    <x v="0"/>
    <s v="Ceramiche"/>
  </r>
  <r>
    <x v="38"/>
    <x v="6"/>
    <n v="24587.410000000003"/>
    <n v="27140.900000000005"/>
    <x v="0"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n v="1342.3600000000042"/>
    <n v="3967.0299999999988"/>
    <x v="0"/>
    <x v="0"/>
    <s v="Ceramiche"/>
  </r>
  <r>
    <x v="38"/>
    <x v="7"/>
    <n v="18158.309999999994"/>
    <n v="18631.590000000004"/>
    <x v="0"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n v="0"/>
    <n v="1076.6399999999994"/>
    <x v="0"/>
    <x v="0"/>
    <s v="Ceramiche"/>
  </r>
  <r>
    <x v="38"/>
    <x v="8"/>
    <n v="32465.710000000003"/>
    <n v="31400.059999999994"/>
    <x v="0"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n v="8928.2999999999956"/>
    <n v="3254.3700000000026"/>
    <x v="0"/>
    <x v="0"/>
    <s v="Ceramiche"/>
  </r>
  <r>
    <x v="38"/>
    <x v="9"/>
    <n v="18071.57"/>
    <n v="18693.349999999999"/>
    <x v="0"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n v="4654.7500000000018"/>
    <n v="2530.4200000000019"/>
    <x v="0"/>
    <x v="0"/>
    <s v="Ceramiche"/>
  </r>
  <r>
    <x v="38"/>
    <x v="10"/>
    <n v="6394.8000000000011"/>
    <n v="3878.5699999999997"/>
    <x v="0"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n v="0"/>
    <n v="0"/>
    <x v="0"/>
    <x v="0"/>
    <s v="Ceramiche"/>
  </r>
  <r>
    <x v="38"/>
    <x v="11"/>
    <n v="34527.909999999996"/>
    <n v="52508.839999999982"/>
    <x v="0"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n v="9126.8399999999929"/>
    <n v="0"/>
    <x v="0"/>
    <x v="0"/>
    <s v="Ceramiche"/>
  </r>
  <r>
    <x v="38"/>
    <x v="12"/>
    <n v="44877.33"/>
    <n v="72606.580000000031"/>
    <x v="0"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n v="12660.600000000002"/>
    <n v="7720.929999999993"/>
    <x v="0"/>
    <x v="0"/>
    <s v="Ceramiche"/>
  </r>
  <r>
    <x v="38"/>
    <x v="13"/>
    <n v="344698.27"/>
    <n v="410823.46999999986"/>
    <x v="0"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n v="46689.079999999958"/>
    <n v="77178.290000000037"/>
    <x v="0"/>
    <x v="0"/>
    <s v="Ceramiche"/>
  </r>
  <r>
    <x v="38"/>
    <x v="14"/>
    <n v="315406.18999999994"/>
    <n v="299513.18999999977"/>
    <x v="0"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n v="24976.889999999898"/>
    <n v="22343.470000000088"/>
    <x v="0"/>
    <x v="0"/>
    <s v="Ceramiche"/>
  </r>
  <r>
    <x v="38"/>
    <x v="15"/>
    <n v="56470.77"/>
    <n v="55103.930000000015"/>
    <x v="0"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n v="4355.8100000000049"/>
    <n v="172.27999999999884"/>
    <x v="0"/>
    <x v="0"/>
    <s v="Ceramiche"/>
  </r>
  <r>
    <x v="38"/>
    <x v="16"/>
    <n v="683828.85000000009"/>
    <n v="878609.5900000002"/>
    <x v="0"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n v="110961.55999999994"/>
    <n v="56751.699999999721"/>
    <x v="0"/>
    <x v="0"/>
    <s v="Ceramiche"/>
  </r>
  <r>
    <x v="38"/>
    <x v="17"/>
    <n v="37824.860000000008"/>
    <n v="103702.45000000001"/>
    <x v="0"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n v="1132.8400000000038"/>
    <n v="27773.389999999985"/>
    <x v="0"/>
    <x v="0"/>
    <s v="Ceramiche"/>
  </r>
  <r>
    <x v="3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8"/>
    <x v="19"/>
    <n v="0"/>
    <n v="50356.460000000014"/>
    <x v="0"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n v="0"/>
    <n v="7606.6299999999974"/>
    <x v="0"/>
    <x v="0"/>
    <s v="Ceramiche"/>
  </r>
  <r>
    <x v="38"/>
    <x v="20"/>
    <n v="89730.869999999981"/>
    <n v="102263.88999999998"/>
    <x v="0"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n v="6402.1199999999808"/>
    <n v="11650.490000000005"/>
    <x v="0"/>
    <x v="0"/>
    <s v="Ceramiche"/>
  </r>
  <r>
    <x v="38"/>
    <x v="21"/>
    <n v="54420.59"/>
    <n v="49264.81"/>
    <x v="0"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n v="9911.2999999999956"/>
    <n v="8668.1799999999857"/>
    <x v="0"/>
    <x v="0"/>
    <s v="Ceramiche"/>
  </r>
  <r>
    <x v="39"/>
    <x v="0"/>
    <n v="310.04000000000002"/>
    <n v="1023.5400000000001"/>
    <x v="0"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n v="0"/>
    <n v="63.649999999999977"/>
    <x v="0"/>
    <x v="0"/>
    <s v="Aspirazione centralizzata"/>
  </r>
  <r>
    <x v="3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2"/>
    <n v="54.21"/>
    <n v="54.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.21"/>
    <n v="0"/>
    <x v="0"/>
    <x v="0"/>
    <s v="Aspirazione centralizzata"/>
  </r>
  <r>
    <x v="3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9"/>
    <n v="0"/>
    <n v="98.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n v="0"/>
    <n v="0"/>
    <x v="0"/>
    <x v="0"/>
    <s v="Aspirazione centralizzata"/>
  </r>
  <r>
    <x v="39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1"/>
    <n v="80.680000000000007"/>
    <n v="2831.73"/>
    <x v="0"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n v="13.75"/>
    <n v="1858.7000000000003"/>
    <x v="0"/>
    <x v="0"/>
    <s v="Aspirazione centralizzata"/>
  </r>
  <r>
    <x v="39"/>
    <x v="12"/>
    <n v="1356.92"/>
    <n v="1539.3899999999999"/>
    <x v="0"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n v="782.86"/>
    <n v="60.789999999999964"/>
    <x v="0"/>
    <x v="0"/>
    <s v="Aspirazione centralizzata"/>
  </r>
  <r>
    <x v="39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4"/>
    <n v="5733.84"/>
    <n v="7142.5"/>
    <x v="0"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n v="1706.1900000000005"/>
    <n v="833.19000000000051"/>
    <x v="0"/>
    <x v="0"/>
    <s v="Aspirazione centralizzata"/>
  </r>
  <r>
    <x v="3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6"/>
    <n v="5.4200000000000017"/>
    <n v="0"/>
    <x v="0"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20"/>
    <n v="2080.94"/>
    <n v="560.51"/>
    <x v="0"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n v="233.82999999999993"/>
    <n v="0"/>
    <x v="0"/>
    <x v="0"/>
    <s v="Aspirazione centralizzata"/>
  </r>
  <r>
    <x v="3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4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2"/>
    <n v="15741.23"/>
    <n v="16973.73"/>
    <x v="0"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n v="0"/>
    <n v="0"/>
    <x v="0"/>
    <x v="0"/>
    <s v="Raccorderia"/>
  </r>
  <r>
    <x v="4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4"/>
    <n v="21874.34"/>
    <n v="42321.419999999896"/>
    <x v="0"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n v="0"/>
    <n v="0"/>
    <x v="0"/>
    <x v="0"/>
    <s v="Raccorderia"/>
  </r>
  <r>
    <x v="4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7"/>
    <n v="8088.6199999999899"/>
    <n v="19715.459999999901"/>
    <x v="0"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n v="0"/>
    <n v="0"/>
    <x v="0"/>
    <x v="0"/>
    <s v="Raccorderia"/>
  </r>
  <r>
    <x v="40"/>
    <x v="8"/>
    <n v="4268.4399999999896"/>
    <n v="4544.7199999999903"/>
    <x v="0"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n v="0"/>
    <n v="0"/>
    <x v="0"/>
    <x v="0"/>
    <s v="Raccorderia"/>
  </r>
  <r>
    <x v="4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6"/>
    <n v="218377.69999999899"/>
    <n v="313364.39"/>
    <x v="0"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n v="0"/>
    <n v="0"/>
    <x v="0"/>
    <x v="0"/>
    <s v="Raccorderia"/>
  </r>
  <r>
    <x v="4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9"/>
    <n v="84735.449999999895"/>
    <n v="105526.83"/>
    <x v="0"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n v="0"/>
    <n v="0"/>
    <x v="0"/>
    <x v="0"/>
    <s v="Raccorderia"/>
  </r>
  <r>
    <x v="40"/>
    <x v="20"/>
    <n v="2112.8200000000002"/>
    <n v="1371.420000000001"/>
    <x v="0"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n v="0"/>
    <n v="0"/>
    <x v="0"/>
    <x v="0"/>
    <s v="Raccorderia"/>
  </r>
  <r>
    <x v="4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1"/>
    <x v="0"/>
    <n v="47923.03"/>
    <n v="6403.6099999999988"/>
    <x v="0"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n v="2606.3899999999994"/>
    <n v="0"/>
    <x v="0"/>
    <x v="0"/>
    <s v="Componenti per impianti"/>
  </r>
  <r>
    <x v="41"/>
    <x v="1"/>
    <n v="56171.54"/>
    <n v="61783.100000000006"/>
    <x v="0"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n v="7178.0500000000029"/>
    <n v="4080.8299999999945"/>
    <x v="0"/>
    <x v="0"/>
    <s v="Componenti per impianti"/>
  </r>
  <r>
    <x v="41"/>
    <x v="2"/>
    <n v="481441.64"/>
    <n v="752441.33"/>
    <x v="0"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n v="63195.869999999995"/>
    <n v="89656.210000000079"/>
    <x v="0"/>
    <x v="0"/>
    <s v="Componenti per impianti"/>
  </r>
  <r>
    <x v="4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4"/>
    <n v="33305.67"/>
    <n v="73804.099999999991"/>
    <x v="0"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n v="2913.6999999999971"/>
    <n v="19833.600000000006"/>
    <x v="0"/>
    <x v="0"/>
    <s v="Componenti per impianti"/>
  </r>
  <r>
    <x v="4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6"/>
    <n v="4812.79"/>
    <n v="7561.95"/>
    <x v="0"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n v="693.67000000000007"/>
    <n v="1371.87"/>
    <x v="0"/>
    <x v="0"/>
    <s v="Componenti per impianti"/>
  </r>
  <r>
    <x v="41"/>
    <x v="7"/>
    <n v="71982.320000000007"/>
    <n v="102590.65"/>
    <x v="0"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n v="13616.500000000007"/>
    <n v="21092.210000000006"/>
    <x v="0"/>
    <x v="0"/>
    <s v="Componenti per impianti"/>
  </r>
  <r>
    <x v="41"/>
    <x v="8"/>
    <n v="33600.69"/>
    <n v="48345.030000000006"/>
    <x v="0"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n v="3030.0500000000029"/>
    <n v="2180.3999999999942"/>
    <x v="0"/>
    <x v="0"/>
    <s v="Componenti per impianti"/>
  </r>
  <r>
    <x v="41"/>
    <x v="9"/>
    <n v="42818.8"/>
    <n v="42079.880000000005"/>
    <x v="0"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n v="1631.9800000000032"/>
    <n v="1988.4599999999991"/>
    <x v="0"/>
    <x v="0"/>
    <s v="Componenti per impianti"/>
  </r>
  <r>
    <x v="41"/>
    <x v="10"/>
    <n v="25327.59"/>
    <n v="22091.27"/>
    <x v="0"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n v="4588.84"/>
    <n v="0"/>
    <x v="0"/>
    <x v="0"/>
    <s v="Componenti per impianti"/>
  </r>
  <r>
    <x v="41"/>
    <x v="11"/>
    <n v="49581.14"/>
    <n v="72930.720000000001"/>
    <x v="0"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n v="4637.9499999999971"/>
    <n v="6100.9199999999983"/>
    <x v="0"/>
    <x v="0"/>
    <s v="Componenti per impianti"/>
  </r>
  <r>
    <x v="41"/>
    <x v="12"/>
    <n v="42888.75"/>
    <n v="53178.01"/>
    <x v="0"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n v="7542.5299999999988"/>
    <n v="9566.6999999999971"/>
    <x v="0"/>
    <x v="0"/>
    <s v="Componenti per impianti"/>
  </r>
  <r>
    <x v="4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4"/>
    <n v="177138.26"/>
    <n v="318716.18000000005"/>
    <x v="0"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n v="41306.430000000022"/>
    <n v="15211.150000000023"/>
    <x v="0"/>
    <x v="0"/>
    <s v="Componenti per impianti"/>
  </r>
  <r>
    <x v="4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6"/>
    <n v="321185.76"/>
    <n v="433184.19"/>
    <x v="0"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n v="11641.770000000019"/>
    <n v="15847.340000000026"/>
    <x v="0"/>
    <x v="0"/>
    <s v="Componenti per impianti"/>
  </r>
  <r>
    <x v="4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9"/>
    <n v="0"/>
    <n v="158002.89000000001"/>
    <x v="0"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n v="0"/>
    <n v="29884.139999999985"/>
    <x v="0"/>
    <x v="0"/>
    <s v="Componenti per impianti"/>
  </r>
  <r>
    <x v="41"/>
    <x v="20"/>
    <n v="78802.41"/>
    <n v="118731.54000000001"/>
    <x v="0"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n v="15993.370000000003"/>
    <n v="15267.520000000004"/>
    <x v="0"/>
    <x v="0"/>
    <s v="Componenti per impianti"/>
  </r>
  <r>
    <x v="41"/>
    <x v="21"/>
    <n v="19140.22"/>
    <n v="29745.4"/>
    <x v="0"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n v="3768.9200000000019"/>
    <n v="0"/>
    <x v="0"/>
    <x v="0"/>
    <s v="Componenti per impianti"/>
  </r>
  <r>
    <x v="42"/>
    <x v="0"/>
    <n v="37.68"/>
    <n v="0"/>
    <x v="0"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n v="0"/>
    <n v="0"/>
    <x v="0"/>
    <x v="0"/>
    <s v="Componenti per impianti"/>
  </r>
  <r>
    <x v="4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2"/>
    <n v="38775.86"/>
    <n v="47511.03"/>
    <x v="0"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n v="5874.1399999999994"/>
    <n v="5932.3499999999985"/>
    <x v="0"/>
    <x v="0"/>
    <s v="Componenti per impianti"/>
  </r>
  <r>
    <x v="42"/>
    <x v="3"/>
    <n v="8233.2000000000007"/>
    <n v="7750.7800000000007"/>
    <x v="0"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n v="154.60000000000036"/>
    <n v="2589.7600000000002"/>
    <x v="0"/>
    <x v="0"/>
    <s v="Componenti per impianti"/>
  </r>
  <r>
    <x v="42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6"/>
    <n v="735.9"/>
    <n v="916.5"/>
    <x v="0"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n v="0"/>
    <n v="0"/>
    <x v="0"/>
    <x v="0"/>
    <s v="Componenti per impianti"/>
  </r>
  <r>
    <x v="4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8"/>
    <n v="331.21"/>
    <n v="328.94"/>
    <x v="0"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n v="0"/>
    <n v="12.490000000000009"/>
    <x v="0"/>
    <x v="0"/>
    <s v="Componenti per impianti"/>
  </r>
  <r>
    <x v="4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1"/>
    <n v="5296.37"/>
    <n v="5737.71"/>
    <x v="0"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n v="659.13000000000011"/>
    <n v="464.0600000000004"/>
    <x v="0"/>
    <x v="0"/>
    <s v="Componenti per impianti"/>
  </r>
  <r>
    <x v="42"/>
    <x v="12"/>
    <n v="562.95000000000005"/>
    <n v="710.24"/>
    <x v="0"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n v="0"/>
    <n v="516.72"/>
    <x v="0"/>
    <x v="0"/>
    <s v="Componenti per impianti"/>
  </r>
  <r>
    <x v="42"/>
    <x v="13"/>
    <n v="485.06"/>
    <n v="2344.19"/>
    <x v="0"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n v="0"/>
    <n v="0"/>
    <x v="0"/>
    <x v="0"/>
    <s v="Componenti per impianti"/>
  </r>
  <r>
    <x v="42"/>
    <x v="14"/>
    <n v="39366.74"/>
    <n v="41794.499999999993"/>
    <x v="0"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n v="3495.1199999999953"/>
    <n v="2378.9100000000035"/>
    <x v="0"/>
    <x v="0"/>
    <s v="Componenti per impianti"/>
  </r>
  <r>
    <x v="42"/>
    <x v="15"/>
    <n v="4487.28"/>
    <n v="5896.72"/>
    <x v="0"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n v="0"/>
    <n v="0"/>
    <x v="0"/>
    <x v="0"/>
    <s v="Componenti per impianti"/>
  </r>
  <r>
    <x v="42"/>
    <x v="16"/>
    <n v="30986.14"/>
    <n v="28673.609999999997"/>
    <x v="0"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n v="4456.8499999999985"/>
    <n v="4360.6200000000026"/>
    <x v="0"/>
    <x v="0"/>
    <s v="Componenti per impianti"/>
  </r>
  <r>
    <x v="4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20"/>
    <n v="12587.61"/>
    <n v="14176.7"/>
    <x v="0"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n v="1168.9000000000015"/>
    <n v="361.68000000000029"/>
    <x v="0"/>
    <x v="0"/>
    <s v="Componenti per impianti"/>
  </r>
  <r>
    <x v="4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3"/>
    <x v="0"/>
    <n v="10585.08"/>
    <n v="12928.86"/>
    <x v="0"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n v="2109.1800000000003"/>
    <n v="9545.18"/>
    <x v="0"/>
    <x v="0"/>
    <s v="Radiatori"/>
  </r>
  <r>
    <x v="43"/>
    <x v="1"/>
    <n v="14740.68"/>
    <n v="11634.2"/>
    <x v="0"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n v="0"/>
    <n v="5589.989999999998"/>
    <x v="0"/>
    <x v="0"/>
    <s v="Radiatori"/>
  </r>
  <r>
    <x v="4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3"/>
    <n v="5288.82"/>
    <n v="1314.0299999999997"/>
    <x v="0"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n v="811.31999999999971"/>
    <n v="748.40999999999985"/>
    <x v="0"/>
    <x v="0"/>
    <s v="Radiatori"/>
  </r>
  <r>
    <x v="43"/>
    <x v="4"/>
    <n v="16814.669999999998"/>
    <n v="31032.54"/>
    <x v="0"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n v="0"/>
    <n v="12825.43"/>
    <x v="0"/>
    <x v="0"/>
    <s v="Radiatori"/>
  </r>
  <r>
    <x v="43"/>
    <x v="5"/>
    <n v="4059.23"/>
    <n v="3240.16"/>
    <x v="0"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n v="0"/>
    <n v="0"/>
    <x v="0"/>
    <x v="0"/>
    <s v="Radiatori"/>
  </r>
  <r>
    <x v="43"/>
    <x v="6"/>
    <n v="4767.78"/>
    <n v="2501.48"/>
    <x v="0"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n v="0"/>
    <n v="2837.0499999999997"/>
    <x v="0"/>
    <x v="0"/>
    <s v="Radiatori"/>
  </r>
  <r>
    <x v="43"/>
    <x v="7"/>
    <n v="2534.96"/>
    <n v="5749.44"/>
    <x v="0"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n v="0"/>
    <n v="0"/>
    <x v="0"/>
    <x v="0"/>
    <s v="Radiatori"/>
  </r>
  <r>
    <x v="43"/>
    <x v="8"/>
    <n v="15871.16"/>
    <n v="19258.330000000002"/>
    <x v="0"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n v="5161.4500000000007"/>
    <n v="9511.99"/>
    <x v="0"/>
    <x v="0"/>
    <s v="Radiatori"/>
  </r>
  <r>
    <x v="43"/>
    <x v="9"/>
    <n v="41046.379999999997"/>
    <n v="37848.85"/>
    <x v="0"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n v="14742.779999999999"/>
    <n v="17092.440000000002"/>
    <x v="0"/>
    <x v="0"/>
    <s v="Radiatori"/>
  </r>
  <r>
    <x v="43"/>
    <x v="10"/>
    <n v="9959.2900000000009"/>
    <n v="5170.88"/>
    <x v="0"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n v="1352.9500000000007"/>
    <n v="2404.98"/>
    <x v="0"/>
    <x v="0"/>
    <s v="Radiatori"/>
  </r>
  <r>
    <x v="43"/>
    <x v="11"/>
    <n v="395.58"/>
    <n v="1754.5499999999997"/>
    <x v="0"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n v="0"/>
    <n v="0"/>
    <x v="0"/>
    <x v="0"/>
    <s v="Radiatori"/>
  </r>
  <r>
    <x v="4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13"/>
    <n v="207.71"/>
    <n v="555.12"/>
    <x v="0"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n v="0"/>
    <n v="0"/>
    <x v="0"/>
    <x v="0"/>
    <s v="Radiatori"/>
  </r>
  <r>
    <x v="43"/>
    <x v="14"/>
    <n v="49876.33"/>
    <n v="71536.740000000005"/>
    <x v="0"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n v="3632.9400000000023"/>
    <n v="4316.4100000000035"/>
    <x v="0"/>
    <x v="0"/>
    <s v="Radiatori"/>
  </r>
  <r>
    <x v="43"/>
    <x v="15"/>
    <n v="2278.2399999999998"/>
    <n v="4392.16"/>
    <x v="0"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n v="302.7199999999998"/>
    <n v="1116.6699999999996"/>
    <x v="0"/>
    <x v="0"/>
    <s v="Radiatori"/>
  </r>
  <r>
    <x v="43"/>
    <x v="16"/>
    <n v="182417.03"/>
    <n v="157201.25"/>
    <x v="0"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n v="3791.4599999999919"/>
    <n v="53372.31"/>
    <x v="0"/>
    <x v="0"/>
    <s v="Radiatori"/>
  </r>
  <r>
    <x v="43"/>
    <x v="17"/>
    <n v="31390.12"/>
    <n v="31440.46"/>
    <x v="0"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n v="8460.2599999999984"/>
    <n v="10908.139999999996"/>
    <x v="0"/>
    <x v="0"/>
    <s v="Radiatori"/>
  </r>
  <r>
    <x v="4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19"/>
    <n v="65791.960000000006"/>
    <n v="87812.49"/>
    <x v="0"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n v="14556.490000000005"/>
    <n v="13472.429999999993"/>
    <x v="0"/>
    <x v="0"/>
    <s v="Radiatori"/>
  </r>
  <r>
    <x v="43"/>
    <x v="20"/>
    <n v="94571.49"/>
    <n v="96569.310000000012"/>
    <x v="0"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n v="20723.260000000009"/>
    <n v="15773.309999999998"/>
    <x v="0"/>
    <x v="0"/>
    <s v="Radiatori"/>
  </r>
  <r>
    <x v="43"/>
    <x v="21"/>
    <n v="14670.49"/>
    <n v="28843.89"/>
    <x v="0"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n v="1221.1000000000004"/>
    <n v="0"/>
    <x v="0"/>
    <x v="0"/>
    <s v="Radiatori"/>
  </r>
  <r>
    <x v="4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3"/>
    <n v="1009.77"/>
    <n v="756.4"/>
    <x v="0"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7"/>
    <n v="424.78"/>
    <n v="646.74"/>
    <x v="0"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20"/>
    <n v="0"/>
    <n v="1383.04"/>
    <x v="0"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n v="0"/>
    <n v="0"/>
    <x v="0"/>
    <x v="0"/>
    <s v="Colle"/>
  </r>
  <r>
    <x v="44"/>
    <x v="21"/>
    <n v="1414.87"/>
    <n v="834.57"/>
    <x v="0"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n v="0"/>
    <n v="0"/>
    <x v="0"/>
    <x v="0"/>
    <s v="Colle"/>
  </r>
  <r>
    <x v="4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3"/>
    <n v="10631.14"/>
    <n v="11816.629999999997"/>
    <x v="0"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n v="4072.3199999999988"/>
    <n v="1175.6400000000012"/>
    <x v="0"/>
    <x v="0"/>
    <s v="Rubinetteria"/>
  </r>
  <r>
    <x v="45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7"/>
    <n v="838.3"/>
    <n v="0"/>
    <x v="0"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9"/>
    <n v="12691.240000000003"/>
    <n v="18466.200000000004"/>
    <x v="0"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n v="2449.25"/>
    <n v="944.53000000000065"/>
    <x v="0"/>
    <x v="0"/>
    <s v="Rubinetteria"/>
  </r>
  <r>
    <x v="45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1"/>
    <n v="316.64999999999998"/>
    <n v="339.08"/>
    <x v="0"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n v="0"/>
    <n v="0"/>
    <x v="0"/>
    <x v="0"/>
    <s v="Rubinetteria"/>
  </r>
  <r>
    <x v="45"/>
    <x v="12"/>
    <n v="114.52"/>
    <n v="1385.99"/>
    <x v="0"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n v="0"/>
    <n v="0"/>
    <x v="0"/>
    <x v="0"/>
    <s v="Rubinetteria"/>
  </r>
  <r>
    <x v="45"/>
    <x v="13"/>
    <n v="45664.049999999996"/>
    <n v="130563.44"/>
    <x v="0"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n v="6077.6399999999921"/>
    <n v="17350.799999999988"/>
    <x v="0"/>
    <x v="0"/>
    <s v="Rubinetteria"/>
  </r>
  <r>
    <x v="45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6"/>
    <n v="84140.159999999989"/>
    <n v="101607.98"/>
    <x v="0"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n v="14940.819999999992"/>
    <n v="4397.429999999993"/>
    <x v="0"/>
    <x v="0"/>
    <s v="Rubinetteria"/>
  </r>
  <r>
    <x v="45"/>
    <x v="17"/>
    <n v="35923.770000000004"/>
    <n v="15567.14"/>
    <x v="0"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n v="0"/>
    <n v="348.45000000000073"/>
    <x v="0"/>
    <x v="0"/>
    <s v="Rubinetteria"/>
  </r>
  <r>
    <x v="4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1"/>
    <n v="20266.689999999999"/>
    <n v="8870.65"/>
    <x v="0"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n v="347.89999999999782"/>
    <n v="639.39000000000124"/>
    <x v="0"/>
    <x v="0"/>
    <s v="Rubinetteria"/>
  </r>
  <r>
    <x v="4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"/>
    <n v="0"/>
    <n v="664"/>
    <x v="0"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2"/>
    <n v="8857"/>
    <n v="12652"/>
    <x v="0"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n v="582"/>
    <n v="517"/>
    <x v="0"/>
    <x v="0"/>
    <s v="Saldature"/>
  </r>
  <r>
    <x v="4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0"/>
    <n v="897"/>
    <n v="4323"/>
    <x v="0"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n v="897"/>
    <n v="627"/>
    <x v="0"/>
    <x v="0"/>
    <s v="Saldature"/>
  </r>
  <r>
    <x v="4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4"/>
    <n v="4232"/>
    <n v="4689"/>
    <x v="0"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n v="109"/>
    <n v="438"/>
    <x v="0"/>
    <x v="0"/>
    <s v="Saldature"/>
  </r>
  <r>
    <x v="4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6"/>
    <n v="107"/>
    <n v="10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"/>
    <n v="0"/>
    <x v="0"/>
    <x v="0"/>
    <s v="Saldature"/>
  </r>
  <r>
    <x v="4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8"/>
    <n v="2445"/>
    <n v="213"/>
    <x v="0"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n v="0"/>
    <n v="0"/>
    <x v="0"/>
    <x v="0"/>
    <s v="Saldature"/>
  </r>
  <r>
    <x v="46"/>
    <x v="19"/>
    <n v="5724"/>
    <n v="9802"/>
    <x v="0"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n v="266"/>
    <n v="370"/>
    <x v="0"/>
    <x v="0"/>
    <s v="Saldature"/>
  </r>
  <r>
    <x v="4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7"/>
    <x v="0"/>
    <n v="21666.41"/>
    <n v="55313.66"/>
    <x v="0"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n v="0"/>
    <n v="1324.7399999999907"/>
    <x v="0"/>
    <x v="0"/>
    <s v="Climatizzazione"/>
  </r>
  <r>
    <x v="47"/>
    <x v="1"/>
    <n v="13306.89"/>
    <n v="23937.72"/>
    <x v="0"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n v="0"/>
    <n v="397.86000000000058"/>
    <x v="0"/>
    <x v="0"/>
    <s v="Climatizzazione"/>
  </r>
  <r>
    <x v="47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7"/>
    <n v="11237.52"/>
    <n v="31438.65"/>
    <x v="0"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n v="0"/>
    <n v="4493.0499999999956"/>
    <x v="0"/>
    <x v="0"/>
    <s v="Climatizzazione"/>
  </r>
  <r>
    <x v="47"/>
    <x v="8"/>
    <n v="0"/>
    <n v="83344.56"/>
    <x v="0"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n v="0"/>
    <n v="-71.079999999987194"/>
    <x v="0"/>
    <x v="0"/>
    <s v="Climatizzazione"/>
  </r>
  <r>
    <x v="47"/>
    <x v="9"/>
    <n v="106073.81"/>
    <n v="109721.44"/>
    <x v="0"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n v="125.02000000000407"/>
    <n v="323.94999999999709"/>
    <x v="0"/>
    <x v="0"/>
    <s v="Climatizzazione"/>
  </r>
  <r>
    <x v="47"/>
    <x v="10"/>
    <n v="53253.72"/>
    <n v="87788.48000000001"/>
    <x v="0"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n v="1475.1600000000035"/>
    <n v="38.279999999998836"/>
    <x v="0"/>
    <x v="0"/>
    <s v="Climatizzazione"/>
  </r>
  <r>
    <x v="47"/>
    <x v="11"/>
    <n v="34226.17"/>
    <n v="44508.06"/>
    <x v="0"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n v="2685.8399999999965"/>
    <n v="-638.90999999999622"/>
    <x v="0"/>
    <x v="0"/>
    <s v="Climatizzazione"/>
  </r>
  <r>
    <x v="47"/>
    <x v="12"/>
    <n v="103521.06"/>
    <n v="40019.760000000002"/>
    <x v="0"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n v="0"/>
    <n v="-539.74000000000524"/>
    <x v="0"/>
    <x v="0"/>
    <s v="Climatizzazione"/>
  </r>
  <r>
    <x v="47"/>
    <x v="13"/>
    <n v="47029.21"/>
    <n v="23418.29"/>
    <x v="0"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n v="4966.2200000000012"/>
    <n v="40651.060000000005"/>
    <x v="0"/>
    <x v="0"/>
    <s v="Climatizzazione"/>
  </r>
  <r>
    <x v="47"/>
    <x v="14"/>
    <n v="53374.479999999996"/>
    <n v="147441.82999999999"/>
    <x v="0"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n v="1626.7200000000012"/>
    <n v="3784.4700000000303"/>
    <x v="0"/>
    <x v="0"/>
    <s v="Climatizzazione"/>
  </r>
  <r>
    <x v="4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6"/>
    <n v="122374.01"/>
    <n v="340882.93999999994"/>
    <x v="0"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n v="38988.47"/>
    <n v="-4524.0899999999674"/>
    <x v="0"/>
    <x v="0"/>
    <s v="Climatizzazione"/>
  </r>
  <r>
    <x v="4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9"/>
    <n v="0"/>
    <n v="942.08000000000175"/>
    <x v="0"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n v="0"/>
    <n v="0"/>
    <x v="0"/>
    <x v="0"/>
    <s v="Climatizzazione"/>
  </r>
  <r>
    <x v="4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21"/>
    <n v="0"/>
    <n v="160772.98000000001"/>
    <x v="0"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n v="0"/>
    <n v="1076.7699999999895"/>
    <x v="0"/>
    <x v="0"/>
    <s v="Climatizzazione"/>
  </r>
  <r>
    <x v="48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"/>
    <n v="636"/>
    <n v="0"/>
    <x v="0"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4"/>
    <n v="0"/>
    <n v="4984"/>
    <x v="0"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n v="0"/>
    <n v="0"/>
    <x v="0"/>
    <x v="0"/>
    <s v="Raccorderia"/>
  </r>
  <r>
    <x v="48"/>
    <x v="5"/>
    <n v="2466"/>
    <n v="5063"/>
    <x v="0"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n v="921"/>
    <n v="0"/>
    <x v="0"/>
    <x v="0"/>
    <s v="Raccorderia"/>
  </r>
  <r>
    <x v="48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7"/>
    <n v="10031"/>
    <n v="259"/>
    <x v="0"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n v="0"/>
    <n v="0"/>
    <x v="0"/>
    <x v="0"/>
    <s v="Raccorderia"/>
  </r>
  <r>
    <x v="48"/>
    <x v="8"/>
    <n v="48934"/>
    <n v="48093"/>
    <x v="0"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n v="6977"/>
    <n v="3818"/>
    <x v="0"/>
    <x v="0"/>
    <s v="Raccorderia"/>
  </r>
  <r>
    <x v="48"/>
    <x v="9"/>
    <n v="7326"/>
    <n v="5061"/>
    <x v="0"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n v="146"/>
    <n v="912"/>
    <x v="0"/>
    <x v="0"/>
    <s v="Raccorderia"/>
  </r>
  <r>
    <x v="48"/>
    <x v="10"/>
    <n v="10119"/>
    <n v="19982"/>
    <x v="0"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n v="2224"/>
    <n v="5190"/>
    <x v="0"/>
    <x v="0"/>
    <s v="Raccorderia"/>
  </r>
  <r>
    <x v="48"/>
    <x v="11"/>
    <n v="37922"/>
    <n v="56444"/>
    <x v="0"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n v="2882"/>
    <n v="2728"/>
    <x v="0"/>
    <x v="0"/>
    <s v="Raccorderia"/>
  </r>
  <r>
    <x v="48"/>
    <x v="12"/>
    <n v="28709"/>
    <n v="54491"/>
    <x v="0"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n v="5460"/>
    <n v="4055"/>
    <x v="0"/>
    <x v="0"/>
    <s v="Raccorderia"/>
  </r>
  <r>
    <x v="48"/>
    <x v="13"/>
    <n v="16531"/>
    <n v="48431"/>
    <x v="0"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n v="5619"/>
    <n v="641"/>
    <x v="0"/>
    <x v="0"/>
    <s v="Raccorderia"/>
  </r>
  <r>
    <x v="48"/>
    <x v="14"/>
    <n v="171800"/>
    <n v="189675"/>
    <x v="0"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n v="13794"/>
    <n v="6354"/>
    <x v="0"/>
    <x v="0"/>
    <s v="Raccorderia"/>
  </r>
  <r>
    <x v="48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6"/>
    <n v="85985"/>
    <n v="99637"/>
    <x v="0"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n v="10218"/>
    <n v="4588"/>
    <x v="0"/>
    <x v="0"/>
    <s v="Raccorderia"/>
  </r>
  <r>
    <x v="48"/>
    <x v="17"/>
    <n v="1900"/>
    <n v="5063"/>
    <x v="0"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n v="1193"/>
    <n v="567"/>
    <x v="0"/>
    <x v="0"/>
    <s v="Raccorderia"/>
  </r>
  <r>
    <x v="4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9"/>
    <n v="28567"/>
    <n v="89535"/>
    <x v="0"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n v="6865"/>
    <n v="13802"/>
    <x v="0"/>
    <x v="0"/>
    <s v="Raccorderia"/>
  </r>
  <r>
    <x v="48"/>
    <x v="20"/>
    <n v="49795"/>
    <n v="65310"/>
    <x v="0"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n v="5247"/>
    <n v="4632"/>
    <x v="0"/>
    <x v="0"/>
    <s v="Raccorderia"/>
  </r>
  <r>
    <x v="48"/>
    <x v="21"/>
    <n v="48424"/>
    <n v="70668"/>
    <x v="0"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n v="11814"/>
    <n v="12581"/>
    <x v="0"/>
    <x v="0"/>
    <s v="Raccorderia"/>
  </r>
  <r>
    <x v="4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"/>
    <n v="9136.8700000000008"/>
    <n v="14691.09"/>
    <x v="0"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n v="0"/>
    <n v="2682.9599999999991"/>
    <x v="0"/>
    <x v="0"/>
    <s v="Ceramiche"/>
  </r>
  <r>
    <x v="49"/>
    <x v="2"/>
    <n v="96276.62"/>
    <n v="126098.54"/>
    <x v="0"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n v="7694.3799999999901"/>
    <n v="9614.3300000000017"/>
    <x v="0"/>
    <x v="0"/>
    <s v="Ceramiche"/>
  </r>
  <r>
    <x v="49"/>
    <x v="3"/>
    <n v="16229.35"/>
    <n v="16528.830000000002"/>
    <x v="0"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n v="2641.4500000000007"/>
    <n v="-173.8799999999992"/>
    <x v="0"/>
    <x v="0"/>
    <s v="Ceramiche"/>
  </r>
  <r>
    <x v="49"/>
    <x v="4"/>
    <n v="1494.85"/>
    <n v="6625.75"/>
    <x v="0"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n v="0"/>
    <n v="176.23999999999978"/>
    <x v="0"/>
    <x v="0"/>
    <s v="Ceramiche"/>
  </r>
  <r>
    <x v="4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6"/>
    <n v="5263.75"/>
    <n v="11783.43"/>
    <x v="0"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n v="183.39000000000033"/>
    <n v="689.2599999999984"/>
    <x v="0"/>
    <x v="0"/>
    <s v="Ceramiche"/>
  </r>
  <r>
    <x v="4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2"/>
    <n v="1327.32"/>
    <n v="309.7"/>
    <x v="0"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n v="0"/>
    <n v="0"/>
    <x v="0"/>
    <x v="0"/>
    <s v="Ceramiche"/>
  </r>
  <r>
    <x v="49"/>
    <x v="13"/>
    <n v="127784.74"/>
    <n v="137232.34000000003"/>
    <x v="0"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n v="16172.680000000008"/>
    <n v="14590.029999999999"/>
    <x v="0"/>
    <x v="0"/>
    <s v="Ceramiche"/>
  </r>
  <r>
    <x v="4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5"/>
    <n v="3638.06"/>
    <n v="4897.84"/>
    <x v="0"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n v="296.94000000000005"/>
    <n v="0"/>
    <x v="0"/>
    <x v="0"/>
    <s v="Ceramiche"/>
  </r>
  <r>
    <x v="4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7"/>
    <n v="23487.59"/>
    <n v="24132.230000000003"/>
    <x v="0"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n v="1090.7400000000016"/>
    <n v="2121"/>
    <x v="0"/>
    <x v="0"/>
    <s v="Ceramiche"/>
  </r>
  <r>
    <x v="4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20"/>
    <n v="15030.29"/>
    <n v="11653.820000000002"/>
    <x v="0"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n v="2066.4800000000014"/>
    <n v="1053.7800000000007"/>
    <x v="0"/>
    <x v="0"/>
    <s v="Ceramiche"/>
  </r>
  <r>
    <x v="49"/>
    <x v="21"/>
    <n v="5814.79"/>
    <n v="6693.19"/>
    <x v="0"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n v="1078.5299999999997"/>
    <n v="363.52000000000044"/>
    <x v="0"/>
    <x v="0"/>
    <s v="Ceramiche"/>
  </r>
  <r>
    <x v="50"/>
    <x v="0"/>
    <n v="41935.51"/>
    <n v="139155.97"/>
    <x v="0"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n v="3860.6800000000003"/>
    <n v="19920.319999999978"/>
    <x v="0"/>
    <x v="0"/>
    <s v="Caldaie"/>
  </r>
  <r>
    <x v="5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2"/>
    <n v="541244.64"/>
    <n v="966897.59000000008"/>
    <x v="0"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n v="77611.200000000012"/>
    <n v="133203.60999999999"/>
    <x v="0"/>
    <x v="0"/>
    <s v="Caldaie"/>
  </r>
  <r>
    <x v="50"/>
    <x v="3"/>
    <n v="80522"/>
    <n v="73588.38"/>
    <x v="0"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n v="17760"/>
    <n v="13362.599999999999"/>
    <x v="0"/>
    <x v="0"/>
    <s v="Caldaie"/>
  </r>
  <r>
    <x v="5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5"/>
    <n v="10536.59"/>
    <n v="46004.91"/>
    <x v="0"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n v="0"/>
    <n v="0"/>
    <x v="0"/>
    <x v="0"/>
    <s v="Caldaie"/>
  </r>
  <r>
    <x v="50"/>
    <x v="6"/>
    <n v="3846.69"/>
    <n v="0"/>
    <x v="0"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7"/>
    <n v="44814.11"/>
    <n v="80344.570000000007"/>
    <x v="0"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n v="17711.46"/>
    <n v="5585"/>
    <x v="0"/>
    <x v="0"/>
    <s v="Caldaie"/>
  </r>
  <r>
    <x v="50"/>
    <x v="8"/>
    <n v="18433"/>
    <n v="54271.39"/>
    <x v="0"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n v="0"/>
    <n v="6598"/>
    <x v="0"/>
    <x v="0"/>
    <s v="Caldaie"/>
  </r>
  <r>
    <x v="5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0"/>
    <n v="124930.96"/>
    <n v="179373.44"/>
    <x v="0"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n v="14965.73000000001"/>
    <n v="19741.350000000006"/>
    <x v="0"/>
    <x v="0"/>
    <s v="Caldaie"/>
  </r>
  <r>
    <x v="50"/>
    <x v="11"/>
    <n v="170975.98"/>
    <n v="253088.86"/>
    <x v="0"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n v="8096.5899999999965"/>
    <n v="38763.820000000036"/>
    <x v="0"/>
    <x v="0"/>
    <s v="Caldaie"/>
  </r>
  <r>
    <x v="50"/>
    <x v="12"/>
    <n v="78116.63"/>
    <n v="130189.55"/>
    <x v="0"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n v="2415"/>
    <n v="46575.520000000004"/>
    <x v="0"/>
    <x v="0"/>
    <s v="Caldaie"/>
  </r>
  <r>
    <x v="50"/>
    <x v="13"/>
    <n v="8335.7099999999991"/>
    <n v="15987.45"/>
    <x v="0"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n v="0"/>
    <n v="3460"/>
    <x v="0"/>
    <x v="0"/>
    <s v="Caldaie"/>
  </r>
  <r>
    <x v="50"/>
    <x v="14"/>
    <n v="516555.21"/>
    <n v="846454.52"/>
    <x v="0"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n v="102095.70000000001"/>
    <n v="206466.27000000002"/>
    <x v="0"/>
    <x v="0"/>
    <s v="Caldaie"/>
  </r>
  <r>
    <x v="50"/>
    <x v="15"/>
    <n v="25975"/>
    <n v="18073.599999999999"/>
    <x v="0"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n v="6100"/>
    <n v="28573.29"/>
    <x v="0"/>
    <x v="0"/>
    <s v="Caldaie"/>
  </r>
  <r>
    <x v="50"/>
    <x v="16"/>
    <n v="0"/>
    <n v="531219.80000000005"/>
    <x v="0"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n v="0"/>
    <n v="247033.19999999995"/>
    <x v="0"/>
    <x v="0"/>
    <s v="Caldaie"/>
  </r>
  <r>
    <x v="5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9"/>
    <n v="20770"/>
    <n v="61938.2"/>
    <x v="0"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n v="8310"/>
    <n v="0"/>
    <x v="0"/>
    <x v="0"/>
    <s v="Caldaie"/>
  </r>
  <r>
    <x v="5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2"/>
    <n v="471"/>
    <n v="0"/>
    <x v="0"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n v="0"/>
    <n v="0"/>
    <x v="0"/>
    <x v="0"/>
    <s v="Stufe a gas"/>
  </r>
  <r>
    <x v="5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5"/>
    <n v="0"/>
    <n v="3479.68"/>
    <x v="0"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n v="0"/>
    <n v="0"/>
    <x v="0"/>
    <x v="0"/>
    <s v="Stufe a gas"/>
  </r>
  <r>
    <x v="5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9"/>
    <n v="1167.54"/>
    <n v="2897.54"/>
    <x v="0"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n v="23.539999999999964"/>
    <n v="0"/>
    <x v="0"/>
    <x v="0"/>
    <s v="Stufe a gas"/>
  </r>
  <r>
    <x v="5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4"/>
    <n v="3318"/>
    <n v="7905"/>
    <x v="0"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n v="1082"/>
    <n v="1996"/>
    <x v="0"/>
    <x v="0"/>
    <s v="Stufe a gas"/>
  </r>
  <r>
    <x v="5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6"/>
    <n v="15650.369999999999"/>
    <n v="28291.67"/>
    <x v="0"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n v="5876.9999999999982"/>
    <n v="2210.9900000000016"/>
    <x v="0"/>
    <x v="0"/>
    <s v="Stufe a gas"/>
  </r>
  <r>
    <x v="5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20"/>
    <n v="0"/>
    <n v="3366.5"/>
    <x v="0"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n v="0"/>
    <n v="0"/>
    <x v="0"/>
    <x v="0"/>
    <s v="Stufe a gas"/>
  </r>
  <r>
    <x v="5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2"/>
    <x v="0"/>
    <n v="0"/>
    <n v="1039.17"/>
    <x v="0"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n v="0"/>
    <n v="383.05999999999995"/>
    <x v="0"/>
    <x v="0"/>
    <s v="Valvole"/>
  </r>
  <r>
    <x v="5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2"/>
    <n v="14404.67"/>
    <n v="19362"/>
    <x v="0"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n v="2188.4700000000012"/>
    <n v="2712.6900000000023"/>
    <x v="0"/>
    <x v="0"/>
    <s v="Valvole"/>
  </r>
  <r>
    <x v="5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4"/>
    <n v="47481.509999999995"/>
    <n v="74111.41"/>
    <x v="0"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n v="16046.969999999998"/>
    <n v="0"/>
    <x v="0"/>
    <x v="0"/>
    <s v="Valvole"/>
  </r>
  <r>
    <x v="52"/>
    <x v="5"/>
    <n v="2677.27"/>
    <n v="6006.6"/>
    <x v="0"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n v="535.27"/>
    <n v="1324.0699999999997"/>
    <x v="0"/>
    <x v="0"/>
    <s v="Valvole"/>
  </r>
  <r>
    <x v="5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8"/>
    <n v="10743.12"/>
    <n v="18619.72"/>
    <x v="0"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n v="2020.2100000000009"/>
    <n v="3554.7700000000004"/>
    <x v="0"/>
    <x v="0"/>
    <s v="Valvole"/>
  </r>
  <r>
    <x v="5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1"/>
    <n v="1696.77"/>
    <n v="830.86"/>
    <x v="0"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n v="0"/>
    <n v="0"/>
    <x v="0"/>
    <x v="0"/>
    <s v="Valvole"/>
  </r>
  <r>
    <x v="52"/>
    <x v="12"/>
    <n v="0"/>
    <n v="2763.17"/>
    <x v="0"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n v="0"/>
    <n v="512.59999999999991"/>
    <x v="0"/>
    <x v="0"/>
    <s v="Valvole"/>
  </r>
  <r>
    <x v="52"/>
    <x v="13"/>
    <n v="12152.57"/>
    <n v="16675.07"/>
    <x v="0"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n v="0"/>
    <n v="1208.7000000000007"/>
    <x v="0"/>
    <x v="0"/>
    <s v="Valvole"/>
  </r>
  <r>
    <x v="52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6"/>
    <n v="42957.119999999995"/>
    <n v="62292.47"/>
    <x v="0"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n v="7939.57"/>
    <n v="6652.5199999999968"/>
    <x v="0"/>
    <x v="0"/>
    <s v="Valvole"/>
  </r>
  <r>
    <x v="5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20"/>
    <n v="43443.700000000004"/>
    <n v="48068.05"/>
    <x v="0"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n v="3655.5"/>
    <n v="2881.8099999999977"/>
    <x v="0"/>
    <x v="0"/>
    <s v="Valvole"/>
  </r>
  <r>
    <x v="52"/>
    <x v="21"/>
    <n v="18230.55"/>
    <n v="38854.589999999997"/>
    <x v="0"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n v="0"/>
    <n v="9085.7400000000052"/>
    <x v="0"/>
    <x v="0"/>
    <s v="Valvole"/>
  </r>
  <r>
    <x v="5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2"/>
    <n v="14818.36"/>
    <n v="9966.36"/>
    <x v="0"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n v="2406.380000000001"/>
    <n v="0"/>
    <x v="0"/>
    <x v="0"/>
    <s v="Docce e Vasche"/>
  </r>
  <r>
    <x v="5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5"/>
    <n v="4800.5"/>
    <n v="11493.210000000001"/>
    <x v="0"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n v="418.5"/>
    <n v="2108.6000000000004"/>
    <x v="0"/>
    <x v="0"/>
    <s v="Docce e Vasche"/>
  </r>
  <r>
    <x v="5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9"/>
    <n v="4356.45"/>
    <n v="3139.3999999999996"/>
    <x v="0"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n v="1288.1999999999998"/>
    <n v="317.20000000000005"/>
    <x v="0"/>
    <x v="0"/>
    <s v="Docce e Vasche"/>
  </r>
  <r>
    <x v="5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2"/>
    <n v="0"/>
    <n v="1697.28"/>
    <x v="0"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3"/>
    <n v="8746.75"/>
    <n v="22714.6"/>
    <x v="0"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n v="2151.75"/>
    <n v="5064.7999999999993"/>
    <x v="0"/>
    <x v="0"/>
    <s v="Docce e Vasche"/>
  </r>
  <r>
    <x v="5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6"/>
    <n v="0"/>
    <n v="344"/>
    <x v="0"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n v="0"/>
    <n v="0"/>
    <x v="0"/>
    <x v="0"/>
    <s v="Docce e Vasche"/>
  </r>
  <r>
    <x v="53"/>
    <x v="17"/>
    <n v="6687.43"/>
    <n v="7272.69"/>
    <x v="0"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n v="0"/>
    <n v="0"/>
    <x v="0"/>
    <x v="0"/>
    <s v="Docce e Vasche"/>
  </r>
  <r>
    <x v="5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9"/>
    <n v="9880.15"/>
    <n v="13005.54"/>
    <x v="0"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n v="913.5"/>
    <n v="452.39999999999964"/>
    <x v="0"/>
    <x v="0"/>
    <s v="Docce e Vasche"/>
  </r>
  <r>
    <x v="53"/>
    <x v="20"/>
    <n v="15683.25"/>
    <n v="26152.25"/>
    <x v="0"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n v="2514.75"/>
    <n v="2220"/>
    <x v="0"/>
    <x v="0"/>
    <s v="Docce e Vasche"/>
  </r>
  <r>
    <x v="53"/>
    <x v="21"/>
    <n v="1198.3699999999999"/>
    <n v="3621.7"/>
    <x v="0"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n v="1198.3699999999999"/>
    <n v="0"/>
    <x v="0"/>
    <x v="0"/>
    <s v="Docce e Vasche"/>
  </r>
  <r>
    <x v="5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9"/>
    <n v="0"/>
    <n v="21204.13"/>
    <x v="0"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n v="0"/>
    <n v="160.64999999999782"/>
    <x v="0"/>
    <x v="0"/>
    <s v="Climatizzazione"/>
  </r>
  <r>
    <x v="54"/>
    <x v="10"/>
    <n v="25502.06"/>
    <n v="11168.55"/>
    <x v="0"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n v="0"/>
    <n v="216.98999999999978"/>
    <x v="0"/>
    <x v="0"/>
    <s v="Climatizzazione"/>
  </r>
  <r>
    <x v="5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3"/>
    <n v="17867.3"/>
    <n v="40859.219999999994"/>
    <x v="0"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n v="2247.8499999999985"/>
    <n v="6739.9900000000125"/>
    <x v="0"/>
    <x v="0"/>
    <s v="Climatizzazione"/>
  </r>
  <r>
    <x v="5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6"/>
    <n v="267166.43999999989"/>
    <n v="287501.35999999987"/>
    <x v="0"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n v="27477.239999999962"/>
    <n v="28198.48000000004"/>
    <x v="0"/>
    <x v="0"/>
    <s v="Climatizzazione"/>
  </r>
  <r>
    <x v="54"/>
    <x v="17"/>
    <n v="5529.79"/>
    <n v="0"/>
    <x v="0"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n v="0"/>
    <n v="0"/>
    <x v="0"/>
    <x v="0"/>
    <s v="Climatizzazione"/>
  </r>
  <r>
    <x v="5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9"/>
    <n v="36283.72"/>
    <n v="150514.68"/>
    <x v="0"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n v="0"/>
    <n v="21091.459999999934"/>
    <x v="0"/>
    <x v="0"/>
    <s v="Climatizzazione"/>
  </r>
  <r>
    <x v="54"/>
    <x v="20"/>
    <n v="357700.86999999994"/>
    <n v="291117.28000000014"/>
    <x v="0"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n v="25661.640000000072"/>
    <n v="18720.849999999977"/>
    <x v="0"/>
    <x v="0"/>
    <s v="Climatizzazione"/>
  </r>
  <r>
    <x v="5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2"/>
    <n v="40788.15"/>
    <n v="41746.129999999997"/>
    <x v="0"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n v="2090.239999999998"/>
    <n v="0"/>
    <x v="0"/>
    <x v="0"/>
    <s v="Isolanti"/>
  </r>
  <r>
    <x v="55"/>
    <x v="3"/>
    <n v="998.91000000000008"/>
    <n v="998.910000000000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8.91000000000008"/>
    <n v="0"/>
    <x v="0"/>
    <x v="0"/>
    <s v="Isolanti"/>
  </r>
  <r>
    <x v="55"/>
    <x v="4"/>
    <n v="0"/>
    <n v="39301.759999999995"/>
    <x v="0"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n v="0"/>
    <n v="0"/>
    <x v="0"/>
    <x v="0"/>
    <s v="Isolanti"/>
  </r>
  <r>
    <x v="5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7"/>
    <n v="1280.02"/>
    <n v="678.28"/>
    <x v="0"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n v="0"/>
    <n v="0"/>
    <x v="0"/>
    <x v="0"/>
    <s v="Isolanti"/>
  </r>
  <r>
    <x v="55"/>
    <x v="8"/>
    <n v="28498.02"/>
    <n v="4140.8199999999988"/>
    <x v="0"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n v="1523.0999999999985"/>
    <n v="1258.9399999999996"/>
    <x v="0"/>
    <x v="0"/>
    <s v="Isolanti"/>
  </r>
  <r>
    <x v="55"/>
    <x v="9"/>
    <n v="1761.46"/>
    <n v="2817.7099999999996"/>
    <x v="0"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n v="0"/>
    <n v="-41.869999999999436"/>
    <x v="0"/>
    <x v="0"/>
    <s v="Isolanti"/>
  </r>
  <r>
    <x v="55"/>
    <x v="10"/>
    <n v="2762.2800000000007"/>
    <n v="5054.3200000000015"/>
    <x v="0"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n v="0"/>
    <n v="0"/>
    <x v="0"/>
    <x v="0"/>
    <s v="Isolanti"/>
  </r>
  <r>
    <x v="55"/>
    <x v="11"/>
    <n v="13926.419999999998"/>
    <n v="12935.46"/>
    <x v="0"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n v="1415.1499999999996"/>
    <n v="4033.3700000000008"/>
    <x v="0"/>
    <x v="0"/>
    <s v="Isolanti"/>
  </r>
  <r>
    <x v="55"/>
    <x v="12"/>
    <n v="7354.5299999999988"/>
    <n v="14371.549999999996"/>
    <x v="0"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n v="1297.54"/>
    <n v="1428.58"/>
    <x v="0"/>
    <x v="0"/>
    <s v="Isolanti"/>
  </r>
  <r>
    <x v="5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4"/>
    <n v="63719.630000000005"/>
    <n v="49693.359999999993"/>
    <x v="0"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n v="2922.7699999999968"/>
    <n v="6430.2899999999936"/>
    <x v="0"/>
    <x v="0"/>
    <s v="Isolanti"/>
  </r>
  <r>
    <x v="55"/>
    <x v="15"/>
    <n v="6031.7400000000016"/>
    <n v="11332.65"/>
    <x v="0"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n v="1828.5300000000007"/>
    <n v="0"/>
    <x v="0"/>
    <x v="0"/>
    <s v="Isolanti"/>
  </r>
  <r>
    <x v="55"/>
    <x v="16"/>
    <n v="26216.5"/>
    <n v="69231.299999999988"/>
    <x v="0"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n v="7440"/>
    <n v="0"/>
    <x v="0"/>
    <x v="0"/>
    <s v="Isolanti"/>
  </r>
  <r>
    <x v="5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.95"/>
    <x v="0"/>
    <x v="0"/>
    <s v="Isolanti"/>
  </r>
  <r>
    <x v="55"/>
    <x v="20"/>
    <n v="9239.840000000002"/>
    <n v="13589.000000000004"/>
    <x v="0"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n v="475.48999999999978"/>
    <n v="569.28999999999724"/>
    <x v="0"/>
    <x v="0"/>
    <s v="Isolanti"/>
  </r>
  <r>
    <x v="55"/>
    <x v="21"/>
    <n v="44739.65"/>
    <n v="79735.27"/>
    <x v="0"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n v="13295.060000000001"/>
    <n v="5839.8899999999994"/>
    <x v="0"/>
    <x v="0"/>
    <s v="Isolanti"/>
  </r>
  <r>
    <x v="5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2"/>
    <n v="2661.75"/>
    <n v="970.20000000000016"/>
    <x v="0"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n v="37.800000000000182"/>
    <n v="0"/>
    <x v="0"/>
    <x v="0"/>
    <s v="Docce e Vasche"/>
  </r>
  <r>
    <x v="56"/>
    <x v="3"/>
    <n v="1410.3"/>
    <n v="2755.8"/>
    <x v="0"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n v="0"/>
    <n v="189"/>
    <x v="0"/>
    <x v="0"/>
    <s v="Docce e Vasche"/>
  </r>
  <r>
    <x v="5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7"/>
    <n v="474.06"/>
    <n v="1512.89"/>
    <x v="0"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n v="0"/>
    <n v="0"/>
    <x v="0"/>
    <x v="0"/>
    <s v="Docce e Vasche"/>
  </r>
  <r>
    <x v="56"/>
    <x v="8"/>
    <n v="2944.56"/>
    <n v="8304.4"/>
    <x v="0"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n v="931.49"/>
    <n v="660.72000000000025"/>
    <x v="0"/>
    <x v="0"/>
    <s v="Docce e Vasche"/>
  </r>
  <r>
    <x v="5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0"/>
    <n v="1402.65"/>
    <n v="835.65"/>
    <x v="0"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n v="0"/>
    <n v="0"/>
    <x v="0"/>
    <x v="0"/>
    <s v="Docce e Vasche"/>
  </r>
  <r>
    <x v="5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3"/>
    <n v="55528.87"/>
    <n v="81886.89"/>
    <x v="0"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n v="8918.2400000000052"/>
    <n v="14502.940000000002"/>
    <x v="0"/>
    <x v="0"/>
    <s v="Docce e Vasche"/>
  </r>
  <r>
    <x v="5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6"/>
    <n v="5432.48"/>
    <n v="21077.479999999996"/>
    <x v="0"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n v="625.96999999999935"/>
    <n v="6242.130000000001"/>
    <x v="0"/>
    <x v="0"/>
    <s v="Docce e Vasche"/>
  </r>
  <r>
    <x v="5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20"/>
    <n v="1685.87"/>
    <n v="1311.94"/>
    <x v="0"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n v="0"/>
    <n v="45.1099999999999"/>
    <x v="0"/>
    <x v="0"/>
    <s v="Docce e Vasche"/>
  </r>
  <r>
    <x v="5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2.92"/>
    <x v="0"/>
    <x v="0"/>
    <s v="Climatizzazione"/>
  </r>
  <r>
    <x v="57"/>
    <x v="1"/>
    <n v="1033.6400000000001"/>
    <n v="1033.64000000000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6400000000001"/>
    <n v="0"/>
    <x v="0"/>
    <x v="0"/>
    <s v="Climatizzazione"/>
  </r>
  <r>
    <x v="57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4"/>
    <n v="78259.23000000001"/>
    <n v="87331.540000000008"/>
    <x v="0"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n v="409.96000000000004"/>
    <n v="0"/>
    <x v="0"/>
    <x v="0"/>
    <s v="Climatizzazione"/>
  </r>
  <r>
    <x v="5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6"/>
    <x v="0"/>
    <x v="0"/>
    <s v="Climatizzazione"/>
  </r>
  <r>
    <x v="57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68"/>
    <x v="0"/>
    <x v="0"/>
    <s v="Climatizzazione"/>
  </r>
  <r>
    <x v="57"/>
    <x v="13"/>
    <n v="37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n v="0"/>
    <n v="0"/>
    <x v="0"/>
    <x v="0"/>
    <s v="Climatizzazione"/>
  </r>
  <r>
    <x v="57"/>
    <x v="14"/>
    <n v="679.66999999999985"/>
    <n v="679.669999999999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66999999999985"/>
    <n v="0"/>
    <x v="0"/>
    <x v="0"/>
    <s v="Climatizzazione"/>
  </r>
  <r>
    <x v="57"/>
    <x v="15"/>
    <n v="347.85"/>
    <n v="347.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85"/>
    <n v="144.13999999999999"/>
    <x v="0"/>
    <x v="0"/>
    <s v="Climatizzazione"/>
  </r>
  <r>
    <x v="5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6.6299999999992"/>
    <x v="0"/>
    <x v="0"/>
    <s v="Climatizzazione"/>
  </r>
  <r>
    <x v="5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9"/>
    <n v="1278.8000000000011"/>
    <n v="1278.80000000000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8.8000000000011"/>
    <n v="1292.630000000001"/>
    <x v="0"/>
    <x v="0"/>
    <s v="Climatizzazione"/>
  </r>
  <r>
    <x v="57"/>
    <x v="20"/>
    <n v="181938.37"/>
    <n v="275779.55"/>
    <x v="0"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n v="0"/>
    <n v="0"/>
    <x v="0"/>
    <x v="0"/>
    <s v="Climatizzazione"/>
  </r>
  <r>
    <x v="57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8"/>
    <x v="0"/>
    <n v="1379"/>
    <n v="1147.78"/>
    <x v="0"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n v="36.3599999999999"/>
    <n v="0"/>
    <x v="0"/>
    <x v="0"/>
    <s v="Lavatoi"/>
  </r>
  <r>
    <x v="58"/>
    <x v="1"/>
    <n v="7134.79"/>
    <n v="5469.07"/>
    <x v="0"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n v="-739.11999999999989"/>
    <n v="0"/>
    <x v="0"/>
    <x v="0"/>
    <s v="Lavatoi"/>
  </r>
  <r>
    <x v="5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3"/>
    <n v="1251"/>
    <n v="1372.04"/>
    <x v="0"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n v="586.79999999999995"/>
    <n v="0"/>
    <x v="0"/>
    <x v="0"/>
    <s v="Lavatoi"/>
  </r>
  <r>
    <x v="58"/>
    <x v="4"/>
    <n v="1922.8"/>
    <n v="1806.05"/>
    <x v="0"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n v="557.79999999999995"/>
    <n v="0"/>
    <x v="0"/>
    <x v="0"/>
    <s v="Lavatoi"/>
  </r>
  <r>
    <x v="5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8"/>
    <n v="639.29999999999995"/>
    <n v="1145.4000000000001"/>
    <x v="0"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9"/>
    <n v="3123.9"/>
    <n v="2300.41"/>
    <x v="0"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n v="-150.19000000000005"/>
    <n v="0"/>
    <x v="0"/>
    <x v="0"/>
    <s v="Lavatoi"/>
  </r>
  <r>
    <x v="5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2"/>
    <n v="507.69"/>
    <n v="1346.1"/>
    <x v="0"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n v="0"/>
    <n v="0"/>
    <x v="0"/>
    <x v="0"/>
    <s v="Lavatoi"/>
  </r>
  <r>
    <x v="5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4"/>
    <n v="2629.4"/>
    <n v="1277.04"/>
    <x v="0"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n v="0"/>
    <n v="816"/>
    <x v="0"/>
    <x v="0"/>
    <s v="Lavatoi"/>
  </r>
  <r>
    <x v="5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6"/>
    <n v="1896.35"/>
    <n v="7385.87"/>
    <x v="0"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n v="789.86999999999989"/>
    <n v="0"/>
    <x v="0"/>
    <x v="0"/>
    <s v="Lavatoi"/>
  </r>
  <r>
    <x v="58"/>
    <x v="17"/>
    <n v="597.21"/>
    <n v="497.84000000000003"/>
    <x v="0"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n v="-35"/>
    <n v="0"/>
    <x v="0"/>
    <x v="0"/>
    <s v="Lavatoi"/>
  </r>
  <r>
    <x v="5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20"/>
    <n v="6523.09"/>
    <n v="4615.37"/>
    <x v="0"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n v="541.86999999999989"/>
    <n v="99.600000000000364"/>
    <x v="0"/>
    <x v="0"/>
    <s v="Lavatoi"/>
  </r>
  <r>
    <x v="5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9"/>
    <x v="0"/>
    <n v="0"/>
    <n v="584.94000000000005"/>
    <x v="0"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2"/>
    <n v="59226.14"/>
    <n v="72284.179999999993"/>
    <x v="0"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n v="4528.93"/>
    <n v="7015.1600000000035"/>
    <x v="0"/>
    <x v="0"/>
    <s v="Flessibili"/>
  </r>
  <r>
    <x v="59"/>
    <x v="3"/>
    <n v="4447.1899999999996"/>
    <n v="3572.0499999999997"/>
    <x v="0"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n v="1906.4699999999998"/>
    <n v="1638.6"/>
    <x v="0"/>
    <x v="0"/>
    <s v="Flessibili"/>
  </r>
  <r>
    <x v="59"/>
    <x v="4"/>
    <n v="8490.4500000000007"/>
    <n v="9564.0300000000025"/>
    <x v="0"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n v="1095.9900000000007"/>
    <n v="1687.25"/>
    <x v="0"/>
    <x v="0"/>
    <s v="Flessibili"/>
  </r>
  <r>
    <x v="5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7"/>
    <n v="3380.85"/>
    <n v="5137.84"/>
    <x v="0"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n v="390.61000000000013"/>
    <n v="786.16000000000076"/>
    <x v="0"/>
    <x v="0"/>
    <s v="Flessibili"/>
  </r>
  <r>
    <x v="59"/>
    <x v="8"/>
    <n v="19880.73"/>
    <n v="19338.439999999999"/>
    <x v="0"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n v="2362.59"/>
    <n v="1486.5400000000009"/>
    <x v="0"/>
    <x v="0"/>
    <s v="Flessibili"/>
  </r>
  <r>
    <x v="59"/>
    <x v="9"/>
    <n v="0"/>
    <n v="2908.2"/>
    <x v="0"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n v="0"/>
    <n v="0"/>
    <x v="0"/>
    <x v="0"/>
    <s v="Flessibili"/>
  </r>
  <r>
    <x v="59"/>
    <x v="10"/>
    <n v="0"/>
    <n v="0"/>
    <x v="0"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n v="0"/>
    <n v="2156.63"/>
    <x v="0"/>
    <x v="0"/>
    <s v="Flessibili"/>
  </r>
  <r>
    <x v="59"/>
    <x v="11"/>
    <n v="7083.71"/>
    <n v="12729.970000000001"/>
    <x v="0"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n v="1008.5500000000002"/>
    <n v="325.79999999999927"/>
    <x v="0"/>
    <x v="0"/>
    <s v="Flessibili"/>
  </r>
  <r>
    <x v="59"/>
    <x v="12"/>
    <n v="3199.32"/>
    <n v="3779.0800000000004"/>
    <x v="0"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n v="845.08000000000038"/>
    <n v="930.73999999999978"/>
    <x v="0"/>
    <x v="0"/>
    <s v="Flessibili"/>
  </r>
  <r>
    <x v="59"/>
    <x v="13"/>
    <n v="0"/>
    <n v="4405.1099999999997"/>
    <x v="0"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n v="0"/>
    <n v="0"/>
    <x v="0"/>
    <x v="0"/>
    <s v="Flessibili"/>
  </r>
  <r>
    <x v="59"/>
    <x v="14"/>
    <n v="26760.87"/>
    <n v="17788.46"/>
    <x v="0"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n v="1415.5099999999984"/>
    <n v="2393.9300000000003"/>
    <x v="0"/>
    <x v="0"/>
    <s v="Flessibili"/>
  </r>
  <r>
    <x v="59"/>
    <x v="15"/>
    <n v="516.63"/>
    <n v="1746.0600000000002"/>
    <x v="0"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n v="0"/>
    <n v="1143.94"/>
    <x v="0"/>
    <x v="0"/>
    <s v="Flessibili"/>
  </r>
  <r>
    <x v="59"/>
    <x v="16"/>
    <n v="44972.62"/>
    <n v="62425.520000000004"/>
    <x v="0"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n v="4320.5200000000041"/>
    <n v="28.19999999999709"/>
    <x v="0"/>
    <x v="0"/>
    <s v="Flessibili"/>
  </r>
  <r>
    <x v="59"/>
    <x v="17"/>
    <n v="0"/>
    <n v="6625.04"/>
    <x v="0"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n v="0"/>
    <n v="0"/>
    <x v="0"/>
    <x v="0"/>
    <s v="Flessibili"/>
  </r>
  <r>
    <x v="5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20"/>
    <n v="0"/>
    <n v="358.6"/>
    <x v="0"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n v="0"/>
    <n v="0"/>
    <x v="0"/>
    <x v="0"/>
    <s v="Flessibili"/>
  </r>
  <r>
    <x v="59"/>
    <x v="21"/>
    <n v="3227.19"/>
    <n v="4743.97"/>
    <x v="0"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n v="0"/>
    <n v="289.51999999999953"/>
    <x v="0"/>
    <x v="0"/>
    <s v="Flessibili"/>
  </r>
  <r>
    <x v="60"/>
    <x v="0"/>
    <n v="13732.43"/>
    <n v="34113.279999999999"/>
    <x v="0"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n v="1428.9600000000009"/>
    <n v="5647.82"/>
    <x v="0"/>
    <x v="0"/>
    <s v="Docce e Vasche"/>
  </r>
  <r>
    <x v="60"/>
    <x v="1"/>
    <n v="19200.310000000001"/>
    <n v="19356.250000000004"/>
    <x v="0"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n v="340.10000000000218"/>
    <n v="1954.2599999999984"/>
    <x v="0"/>
    <x v="0"/>
    <s v="Docce e Vasche"/>
  </r>
  <r>
    <x v="60"/>
    <x v="2"/>
    <n v="3619.17"/>
    <n v="9921.23"/>
    <x v="0"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n v="535.17000000000007"/>
    <n v="353.10000000000036"/>
    <x v="0"/>
    <x v="0"/>
    <s v="Docce e Vasche"/>
  </r>
  <r>
    <x v="60"/>
    <x v="3"/>
    <n v="32146.6"/>
    <n v="28153.55"/>
    <x v="0"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n v="2596.41"/>
    <n v="5779.369999999999"/>
    <x v="0"/>
    <x v="0"/>
    <s v="Docce e Vasche"/>
  </r>
  <r>
    <x v="60"/>
    <x v="4"/>
    <n v="11728.5"/>
    <n v="9484.59"/>
    <x v="0"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n v="1954.3899999999994"/>
    <n v="1861.1899999999996"/>
    <x v="0"/>
    <x v="0"/>
    <s v="Docce e Vasche"/>
  </r>
  <r>
    <x v="6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7"/>
    <n v="35843.22"/>
    <n v="57343.31"/>
    <x v="0"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n v="3198.5200000000004"/>
    <n v="10828.330000000002"/>
    <x v="0"/>
    <x v="0"/>
    <s v="Docce e Vasche"/>
  </r>
  <r>
    <x v="60"/>
    <x v="8"/>
    <n v="6866.92"/>
    <n v="6720.21"/>
    <x v="0"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n v="1912.8400000000001"/>
    <n v="1537.5299999999997"/>
    <x v="0"/>
    <x v="0"/>
    <s v="Docce e Vasche"/>
  </r>
  <r>
    <x v="6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0"/>
    <n v="74914.149999999994"/>
    <n v="86187.16"/>
    <x v="0"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n v="11897.609999999993"/>
    <n v="8700.7700000000041"/>
    <x v="0"/>
    <x v="0"/>
    <s v="Docce e Vasche"/>
  </r>
  <r>
    <x v="60"/>
    <x v="11"/>
    <n v="20775.75"/>
    <n v="24691.350000000002"/>
    <x v="0"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n v="1488.0400000000009"/>
    <n v="2530.0200000000004"/>
    <x v="0"/>
    <x v="0"/>
    <s v="Docce e Vasche"/>
  </r>
  <r>
    <x v="60"/>
    <x v="12"/>
    <n v="21226.05"/>
    <n v="27976.079999999998"/>
    <x v="0"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n v="2237.4399999999987"/>
    <n v="866.04000000000087"/>
    <x v="0"/>
    <x v="0"/>
    <s v="Docce e Vasche"/>
  </r>
  <r>
    <x v="60"/>
    <x v="13"/>
    <n v="0"/>
    <n v="2842.92"/>
    <x v="0"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4"/>
    <n v="102239.02"/>
    <n v="97875.63"/>
    <x v="0"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n v="15280.14"/>
    <n v="12865.899999999994"/>
    <x v="0"/>
    <x v="0"/>
    <s v="Docce e Vasche"/>
  </r>
  <r>
    <x v="60"/>
    <x v="15"/>
    <n v="30129.18"/>
    <n v="42130.759999999995"/>
    <x v="0"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n v="3615.7700000000004"/>
    <n v="7432.4500000000044"/>
    <x v="0"/>
    <x v="0"/>
    <s v="Docce e Vasche"/>
  </r>
  <r>
    <x v="60"/>
    <x v="16"/>
    <n v="89927.12"/>
    <n v="145037.93"/>
    <x v="0"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n v="9517.25"/>
    <n v="17713.640000000014"/>
    <x v="0"/>
    <x v="0"/>
    <s v="Docce e Vasche"/>
  </r>
  <r>
    <x v="60"/>
    <x v="17"/>
    <n v="1694.86"/>
    <n v="503.71"/>
    <x v="0"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n v="0"/>
    <n v="0"/>
    <x v="0"/>
    <x v="0"/>
    <s v="Docce e Vasche"/>
  </r>
  <r>
    <x v="6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9"/>
    <n v="0"/>
    <n v="4694.8100000000004"/>
    <x v="0"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n v="0"/>
    <n v="0"/>
    <x v="0"/>
    <x v="0"/>
    <s v="Docce e Vasche"/>
  </r>
  <r>
    <x v="60"/>
    <x v="20"/>
    <n v="44047.87"/>
    <n v="52074.920000000006"/>
    <x v="0"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n v="6051.4800000000032"/>
    <n v="5506.0899999999965"/>
    <x v="0"/>
    <x v="0"/>
    <s v="Docce e Vasche"/>
  </r>
  <r>
    <x v="60"/>
    <x v="21"/>
    <n v="0"/>
    <n v="1544"/>
    <x v="0"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"/>
    <n v="3443"/>
    <n v="0"/>
    <x v="0"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n v="0"/>
    <n v="0"/>
    <x v="0"/>
    <x v="0"/>
    <s v="Ventilazione"/>
  </r>
  <r>
    <x v="61"/>
    <x v="2"/>
    <n v="12162"/>
    <n v="39301"/>
    <x v="0"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n v="0"/>
    <n v="0"/>
    <x v="0"/>
    <x v="0"/>
    <s v="Ventilazione"/>
  </r>
  <r>
    <x v="61"/>
    <x v="3"/>
    <n v="2648"/>
    <n v="10180"/>
    <x v="0"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n v="0"/>
    <n v="0"/>
    <x v="0"/>
    <x v="0"/>
    <s v="Ventilazione"/>
  </r>
  <r>
    <x v="6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5"/>
    <n v="1037"/>
    <n v="2819"/>
    <x v="0"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6"/>
    <n v="0"/>
    <n v="0"/>
    <x v="0"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7"/>
    <n v="2947"/>
    <n v="2370"/>
    <x v="0"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n v="0"/>
    <n v="0"/>
    <x v="0"/>
    <x v="0"/>
    <s v="Ventilazione"/>
  </r>
  <r>
    <x v="6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9"/>
    <n v="29993"/>
    <n v="14335"/>
    <x v="0"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n v="0"/>
    <n v="0"/>
    <x v="0"/>
    <x v="0"/>
    <s v="Ventilazione"/>
  </r>
  <r>
    <x v="6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1"/>
    <n v="1579"/>
    <n v="1206"/>
    <x v="0"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n v="0"/>
    <n v="0"/>
    <x v="0"/>
    <x v="0"/>
    <s v="Ventilazione"/>
  </r>
  <r>
    <x v="61"/>
    <x v="12"/>
    <n v="-21"/>
    <n v="0"/>
    <x v="0"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n v="0"/>
    <n v="0"/>
    <x v="0"/>
    <x v="0"/>
    <s v="Ventilazione"/>
  </r>
  <r>
    <x v="61"/>
    <x v="13"/>
    <n v="16756"/>
    <n v="69095"/>
    <x v="0"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n v="0"/>
    <n v="0"/>
    <x v="0"/>
    <x v="0"/>
    <s v="Ventilazione"/>
  </r>
  <r>
    <x v="61"/>
    <x v="14"/>
    <n v="19530"/>
    <n v="4231"/>
    <x v="0"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n v="0"/>
    <n v="0"/>
    <x v="0"/>
    <x v="0"/>
    <s v="Ventilazione"/>
  </r>
  <r>
    <x v="61"/>
    <x v="15"/>
    <n v="2670"/>
    <n v="2232"/>
    <x v="0"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n v="0"/>
    <n v="0"/>
    <x v="0"/>
    <x v="0"/>
    <s v="Ventilazione"/>
  </r>
  <r>
    <x v="61"/>
    <x v="16"/>
    <n v="36774"/>
    <n v="8542"/>
    <x v="0"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n v="0"/>
    <n v="0"/>
    <x v="0"/>
    <x v="0"/>
    <s v="Ventilazione"/>
  </r>
  <r>
    <x v="61"/>
    <x v="17"/>
    <n v="287"/>
    <n v="0"/>
    <x v="0"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9"/>
    <n v="13702"/>
    <n v="11488"/>
    <x v="0"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n v="0"/>
    <n v="0"/>
    <x v="0"/>
    <x v="0"/>
    <s v="Ventilazione"/>
  </r>
  <r>
    <x v="61"/>
    <x v="20"/>
    <n v="0"/>
    <n v="801"/>
    <x v="0"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21"/>
    <n v="6110"/>
    <n v="20278"/>
    <x v="0"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n v="0"/>
    <n v="0"/>
    <x v="0"/>
    <x v="0"/>
    <s v="Ventilazione"/>
  </r>
  <r>
    <x v="6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2"/>
    <n v="125128.32000000001"/>
    <n v="271482.69999999995"/>
    <x v="0"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n v="2387.9700000000012"/>
    <n v="4344.9799999999959"/>
    <x v="0"/>
    <x v="0"/>
    <s v="Climatizzazione"/>
  </r>
  <r>
    <x v="6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4"/>
    <n v="1587.01"/>
    <n v="0"/>
    <x v="0"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n v="0"/>
    <n v="0"/>
    <x v="0"/>
    <x v="0"/>
    <s v="Climatizzazione"/>
  </r>
  <r>
    <x v="6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1000000000022"/>
    <x v="0"/>
    <x v="0"/>
    <s v="Climatizzazione"/>
  </r>
  <r>
    <x v="62"/>
    <x v="7"/>
    <n v="124183.91"/>
    <n v="319346.28999999998"/>
    <x v="0"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n v="522.99999999999955"/>
    <n v="385.79999999999927"/>
    <x v="0"/>
    <x v="0"/>
    <s v="Climatizzazione"/>
  </r>
  <r>
    <x v="62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9"/>
    <n v="468.53"/>
    <n v="468.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53"/>
    <n v="0"/>
    <x v="0"/>
    <x v="0"/>
    <s v="Climatizzazione"/>
  </r>
  <r>
    <x v="62"/>
    <x v="10"/>
    <n v="721.60000000000036"/>
    <n v="721.6000000000003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60000000000036"/>
    <n v="2091.38"/>
    <x v="0"/>
    <x v="0"/>
    <s v="Climatizzazione"/>
  </r>
  <r>
    <x v="62"/>
    <x v="11"/>
    <n v="987.8799999999992"/>
    <n v="987.879999999999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.8799999999992"/>
    <n v="1161.2000000000007"/>
    <x v="0"/>
    <x v="0"/>
    <s v="Climatizzazione"/>
  </r>
  <r>
    <x v="62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.0599999999995"/>
    <x v="0"/>
    <x v="0"/>
    <s v="Climatizzazione"/>
  </r>
  <r>
    <x v="62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.8099999999995"/>
    <x v="0"/>
    <x v="0"/>
    <s v="Climatizzazione"/>
  </r>
  <r>
    <x v="62"/>
    <x v="14"/>
    <n v="212118.09000000003"/>
    <n v="300419.98"/>
    <x v="0"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n v="5060.2400000000052"/>
    <n v="1167.3199999999997"/>
    <x v="0"/>
    <x v="0"/>
    <s v="Climatizzazione"/>
  </r>
  <r>
    <x v="62"/>
    <x v="15"/>
    <n v="2001.9400000000005"/>
    <n v="2001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1.9400000000005"/>
    <n v="0"/>
    <x v="0"/>
    <x v="0"/>
    <s v="Climatizzazione"/>
  </r>
  <r>
    <x v="62"/>
    <x v="16"/>
    <n v="4320.9000000000015"/>
    <n v="37935.060000000005"/>
    <x v="0"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n v="4320.9000000000015"/>
    <n v="0"/>
    <x v="0"/>
    <x v="0"/>
    <s v="Climatizzazione"/>
  </r>
  <r>
    <x v="6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9"/>
    <n v="1693.4399999999987"/>
    <n v="1693.43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.4399999999987"/>
    <n v="3989.5300000000025"/>
    <x v="0"/>
    <x v="0"/>
    <s v="Climatizzazione"/>
  </r>
  <r>
    <x v="62"/>
    <x v="20"/>
    <n v="1088.2599999999984"/>
    <n v="1088.25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8.2599999999984"/>
    <n v="1057.1299999999974"/>
    <x v="0"/>
    <x v="0"/>
    <s v="Climatizzazione"/>
  </r>
  <r>
    <x v="62"/>
    <x v="21"/>
    <n v="-455.11999999999932"/>
    <n v="12198.61"/>
    <x v="0"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n v="0"/>
    <n v="830.96999999999935"/>
    <x v="0"/>
    <x v="0"/>
    <s v="Climatizzazione"/>
  </r>
  <r>
    <x v="6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"/>
    <n v="1914.98"/>
    <n v="752.78"/>
    <x v="0"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n v="0"/>
    <n v="0"/>
    <x v="0"/>
    <x v="0"/>
    <s v="Rubinetteria"/>
  </r>
  <r>
    <x v="6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3"/>
    <n v="224.69"/>
    <n v="0"/>
    <x v="0"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n v="0"/>
    <n v="0"/>
    <x v="0"/>
    <x v="0"/>
    <s v="Rubinetteria"/>
  </r>
  <r>
    <x v="6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9"/>
    <n v="6972.66"/>
    <n v="5706.14"/>
    <x v="0"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n v="0"/>
    <n v="1202.4499999999998"/>
    <x v="0"/>
    <x v="0"/>
    <s v="Rubinetteria"/>
  </r>
  <r>
    <x v="63"/>
    <x v="10"/>
    <n v="48.18"/>
    <n v="0"/>
    <x v="0"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n v="0"/>
    <n v="0"/>
    <x v="0"/>
    <x v="0"/>
    <s v="Rubinetteria"/>
  </r>
  <r>
    <x v="63"/>
    <x v="11"/>
    <n v="15477.379999999997"/>
    <n v="13052.27"/>
    <x v="0"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n v="2453.3199999999997"/>
    <n v="0"/>
    <x v="0"/>
    <x v="0"/>
    <s v="Rubinetteria"/>
  </r>
  <r>
    <x v="6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3"/>
    <n v="15575.12"/>
    <n v="20969.14"/>
    <x v="0"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n v="3732.9400000000005"/>
    <n v="1436.7199999999975"/>
    <x v="0"/>
    <x v="0"/>
    <s v="Rubinetteria"/>
  </r>
  <r>
    <x v="6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5"/>
    <n v="6132.08"/>
    <n v="2214.5099999999993"/>
    <x v="0"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n v="213.6899999999996"/>
    <n v="0"/>
    <x v="0"/>
    <x v="0"/>
    <s v="Rubinetteria"/>
  </r>
  <r>
    <x v="63"/>
    <x v="16"/>
    <n v="173121.29"/>
    <n v="143467.85000000003"/>
    <x v="0"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n v="18746.110000000015"/>
    <n v="4471.2599999999948"/>
    <x v="0"/>
    <x v="0"/>
    <s v="Rubinetteria"/>
  </r>
  <r>
    <x v="6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20"/>
    <n v="74895.59"/>
    <n v="86422.45"/>
    <x v="0"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n v="5291.7599999999948"/>
    <n v="8436.0999999999913"/>
    <x v="0"/>
    <x v="0"/>
    <s v="Rubinetteria"/>
  </r>
  <r>
    <x v="63"/>
    <x v="21"/>
    <n v="29096.49"/>
    <n v="28946.47"/>
    <x v="0"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n v="5583.1700000000019"/>
    <n v="5982.7999999999993"/>
    <x v="0"/>
    <x v="0"/>
    <s v="Rubinetteria"/>
  </r>
  <r>
    <x v="64"/>
    <x v="0"/>
    <n v="7427.2"/>
    <n v="9042.9"/>
    <x v="0"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n v="0"/>
    <n v="0"/>
    <x v="0"/>
    <x v="0"/>
    <s v="Componenti per impianti"/>
  </r>
  <r>
    <x v="6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2"/>
    <n v="297.44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n v="0"/>
    <n v="0"/>
    <x v="0"/>
    <x v="0"/>
    <s v="Componenti per impianti"/>
  </r>
  <r>
    <x v="6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4"/>
    <n v="16699.34"/>
    <n v="13904.46"/>
    <x v="0"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n v="9497.75"/>
    <n v="4618.8199999999924"/>
    <x v="0"/>
    <x v="0"/>
    <s v="Componenti per impianti"/>
  </r>
  <r>
    <x v="64"/>
    <x v="5"/>
    <n v="0"/>
    <n v="1604"/>
    <x v="0"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7"/>
    <n v="301.24"/>
    <n v="0"/>
    <x v="0"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n v="0"/>
    <n v="0"/>
    <x v="0"/>
    <x v="0"/>
    <s v="Componenti per impianti"/>
  </r>
  <r>
    <x v="64"/>
    <x v="8"/>
    <n v="887.08"/>
    <n v="1123.69"/>
    <x v="0"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n v="0"/>
    <n v="0"/>
    <x v="0"/>
    <x v="0"/>
    <s v="Componenti per impianti"/>
  </r>
  <r>
    <x v="6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4"/>
    <n v="1926.91"/>
    <n v="5224.76"/>
    <x v="0"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n v="0"/>
    <n v="0"/>
    <x v="0"/>
    <x v="0"/>
    <s v="Componenti per impianti"/>
  </r>
  <r>
    <x v="64"/>
    <x v="15"/>
    <n v="461.35"/>
    <n v="834.2"/>
    <x v="0"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n v="0"/>
    <n v="0"/>
    <x v="0"/>
    <x v="0"/>
    <s v="Componenti per impianti"/>
  </r>
  <r>
    <x v="6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7"/>
    <n v="1381.47"/>
    <n v="5250"/>
    <x v="0"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n v="0"/>
    <n v="0"/>
    <x v="0"/>
    <x v="0"/>
    <s v="Componenti per impianti"/>
  </r>
  <r>
    <x v="6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9"/>
    <n v="8969.23"/>
    <n v="7975.32"/>
    <x v="0"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n v="0"/>
    <n v="0"/>
    <x v="0"/>
    <x v="0"/>
    <s v="Componenti per impianti"/>
  </r>
  <r>
    <x v="64"/>
    <x v="20"/>
    <n v="69099.819999999992"/>
    <n v="69026.59"/>
    <x v="0"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n v="68774.09"/>
    <n v="6780.5400000000373"/>
    <x v="0"/>
    <x v="0"/>
    <s v="Componenti per impianti"/>
  </r>
  <r>
    <x v="64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8"/>
    <n v="0"/>
    <n v="1246"/>
    <x v="0"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6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8"/>
    <n v="22542.560000000001"/>
    <n v="26940.959999999999"/>
    <x v="0"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n v="1399.1800000000003"/>
    <n v="0"/>
    <x v="0"/>
    <x v="0"/>
    <s v="Tubazioni"/>
  </r>
  <r>
    <x v="66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1"/>
    <n v="212093.46"/>
    <n v="366482.38"/>
    <x v="0"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n v="20083.25999999998"/>
    <n v="52681.94"/>
    <x v="0"/>
    <x v="0"/>
    <s v="Tubazioni"/>
  </r>
  <r>
    <x v="67"/>
    <x v="0"/>
    <n v="7630.51"/>
    <n v="4651.55"/>
    <x v="0"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n v="0"/>
    <n v="0"/>
    <x v="0"/>
    <x v="0"/>
    <s v="Componenti per impianti"/>
  </r>
  <r>
    <x v="67"/>
    <x v="1"/>
    <n v="0"/>
    <n v="1854.11"/>
    <x v="0"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n v="0"/>
    <n v="0"/>
    <x v="0"/>
    <x v="0"/>
    <s v="Componenti per impianti"/>
  </r>
  <r>
    <x v="67"/>
    <x v="2"/>
    <n v="49592.03"/>
    <n v="60036.91"/>
    <x v="0"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n v="6362.3300000000017"/>
    <n v="8206.4900000000052"/>
    <x v="0"/>
    <x v="0"/>
    <s v="Componenti per impianti"/>
  </r>
  <r>
    <x v="67"/>
    <x v="3"/>
    <n v="2179.8200000000002"/>
    <n v="3351.3100000000004"/>
    <x v="0"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n v="2179.8200000000002"/>
    <n v="84.119999999999891"/>
    <x v="0"/>
    <x v="0"/>
    <s v="Componenti per impianti"/>
  </r>
  <r>
    <x v="67"/>
    <x v="4"/>
    <n v="6499.98"/>
    <n v="11408.63"/>
    <x v="0"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n v="0"/>
    <n v="1608.75"/>
    <x v="0"/>
    <x v="0"/>
    <s v="Componenti per impianti"/>
  </r>
  <r>
    <x v="6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6"/>
    <n v="2330.64"/>
    <n v="2363.25"/>
    <x v="0"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n v="0"/>
    <n v="0"/>
    <x v="0"/>
    <x v="0"/>
    <s v="Componenti per impianti"/>
  </r>
  <r>
    <x v="67"/>
    <x v="7"/>
    <n v="3872.07"/>
    <n v="5836.02"/>
    <x v="0"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n v="0"/>
    <n v="0"/>
    <x v="0"/>
    <x v="0"/>
    <s v="Componenti per impianti"/>
  </r>
  <r>
    <x v="67"/>
    <x v="8"/>
    <n v="10858.659999999998"/>
    <n v="10403.929999999998"/>
    <x v="0"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n v="-1073.4000000000015"/>
    <n v="0"/>
    <x v="0"/>
    <x v="0"/>
    <s v="Componenti per impianti"/>
  </r>
  <r>
    <x v="67"/>
    <x v="9"/>
    <n v="2289.7299999999996"/>
    <n v="3373.9199999999996"/>
    <x v="0"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n v="928.56999999999971"/>
    <n v="1790.5900000000001"/>
    <x v="0"/>
    <x v="0"/>
    <s v="Componenti per impianti"/>
  </r>
  <r>
    <x v="67"/>
    <x v="10"/>
    <n v="3819.74"/>
    <n v="4139.34"/>
    <x v="0"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n v="0"/>
    <n v="0"/>
    <x v="0"/>
    <x v="0"/>
    <s v="Componenti per impianti"/>
  </r>
  <r>
    <x v="67"/>
    <x v="11"/>
    <n v="8847.64"/>
    <n v="14326.529999999999"/>
    <x v="0"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n v="1001.8800000000001"/>
    <n v="2238.4299999999994"/>
    <x v="0"/>
    <x v="0"/>
    <s v="Componenti per impianti"/>
  </r>
  <r>
    <x v="67"/>
    <x v="12"/>
    <n v="9381.11"/>
    <n v="9277.2800000000007"/>
    <x v="0"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n v="903.17000000000007"/>
    <n v="1054.3700000000008"/>
    <x v="0"/>
    <x v="0"/>
    <s v="Componenti per impianti"/>
  </r>
  <r>
    <x v="67"/>
    <x v="13"/>
    <n v="9972.14"/>
    <n v="10784.84"/>
    <x v="0"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n v="1587.2399999999998"/>
    <n v="230.39999999999964"/>
    <x v="0"/>
    <x v="0"/>
    <s v="Componenti per impianti"/>
  </r>
  <r>
    <x v="67"/>
    <x v="14"/>
    <n v="60779.389999999992"/>
    <n v="62267.299999999996"/>
    <x v="0"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n v="11425.369999999995"/>
    <n v="7275.1499999999942"/>
    <x v="0"/>
    <x v="0"/>
    <s v="Componenti per impianti"/>
  </r>
  <r>
    <x v="67"/>
    <x v="15"/>
    <n v="10403.529999999999"/>
    <n v="11570.74"/>
    <x v="0"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n v="3937.2799999999997"/>
    <n v="779.79999999999927"/>
    <x v="0"/>
    <x v="0"/>
    <s v="Componenti per impianti"/>
  </r>
  <r>
    <x v="67"/>
    <x v="16"/>
    <n v="24553.079999999994"/>
    <n v="28193.379999999994"/>
    <x v="0"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n v="3259.6199999999953"/>
    <n v="10253.089999999997"/>
    <x v="0"/>
    <x v="0"/>
    <s v="Componenti per impianti"/>
  </r>
  <r>
    <x v="6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19"/>
    <n v="17636.990000000002"/>
    <n v="26558.62"/>
    <x v="0"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n v="0"/>
    <n v="0"/>
    <x v="0"/>
    <x v="0"/>
    <s v="Componenti per impianti"/>
  </r>
  <r>
    <x v="67"/>
    <x v="20"/>
    <n v="18901.11"/>
    <n v="20099.29"/>
    <x v="0"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n v="3020.5"/>
    <n v="4875.8099999999977"/>
    <x v="0"/>
    <x v="0"/>
    <s v="Componenti per impianti"/>
  </r>
  <r>
    <x v="67"/>
    <x v="21"/>
    <n v="43256.69000000001"/>
    <n v="42748.310000000012"/>
    <x v="0"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n v="27817.73000000001"/>
    <n v="18135.22"/>
    <x v="0"/>
    <x v="0"/>
    <s v="Componenti per impianti"/>
  </r>
  <r>
    <x v="68"/>
    <x v="0"/>
    <n v="642.41045730240512"/>
    <n v="642.410457302405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.41045730240512"/>
    <n v="544"/>
    <x v="0"/>
    <x v="0"/>
    <s v="Componenti per impianti"/>
  </r>
  <r>
    <x v="68"/>
    <x v="1"/>
    <n v="0"/>
    <n v="3528.21"/>
    <x v="0"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n v="0"/>
    <n v="40"/>
    <x v="0"/>
    <x v="0"/>
    <s v="Componenti per impianti"/>
  </r>
  <r>
    <x v="68"/>
    <x v="2"/>
    <n v="3987.83"/>
    <n v="4901.47"/>
    <x v="0"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n v="0"/>
    <n v="0"/>
    <x v="0"/>
    <x v="0"/>
    <s v="Componenti per impianti"/>
  </r>
  <r>
    <x v="68"/>
    <x v="3"/>
    <n v="14489.02"/>
    <n v="13233.15"/>
    <x v="0"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n v="0"/>
    <n v="0"/>
    <x v="0"/>
    <x v="0"/>
    <s v="Componenti per impianti"/>
  </r>
  <r>
    <x v="68"/>
    <x v="4"/>
    <n v="5115.95"/>
    <n v="7969"/>
    <x v="0"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n v="0"/>
    <n v="0"/>
    <x v="0"/>
    <x v="0"/>
    <s v="Componenti per impianti"/>
  </r>
  <r>
    <x v="68"/>
    <x v="5"/>
    <n v="288.89889943996877"/>
    <n v="288.898899439968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89889943996877"/>
    <n v="0"/>
    <x v="0"/>
    <x v="0"/>
    <s v="Componenti per impianti"/>
  </r>
  <r>
    <x v="68"/>
    <x v="6"/>
    <n v="1255.5713994747857"/>
    <n v="1255.571399474785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5.5713994747857"/>
    <n v="2038"/>
    <x v="0"/>
    <x v="0"/>
    <s v="Componenti per impianti"/>
  </r>
  <r>
    <x v="68"/>
    <x v="7"/>
    <n v="750.52719403263063"/>
    <n v="1063.2071940326307"/>
    <x v="0"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n v="616.75719403263065"/>
    <n v="619"/>
    <x v="0"/>
    <x v="0"/>
    <s v="Componenti per impianti"/>
  </r>
  <r>
    <x v="68"/>
    <x v="8"/>
    <n v="5243.4858641839055"/>
    <n v="5538.9558641839067"/>
    <x v="0"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n v="99.915864183906251"/>
    <n v="0"/>
    <x v="0"/>
    <x v="0"/>
    <s v="Componenti per impianti"/>
  </r>
  <r>
    <x v="68"/>
    <x v="9"/>
    <n v="915.96534880531362"/>
    <n v="915.9653488053136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.96534880531362"/>
    <n v="1506"/>
    <x v="0"/>
    <x v="0"/>
    <s v="Componenti per impianti"/>
  </r>
  <r>
    <x v="68"/>
    <x v="10"/>
    <n v="38305.94"/>
    <n v="41197.68"/>
    <x v="0"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n v="0"/>
    <n v="0"/>
    <x v="0"/>
    <x v="0"/>
    <s v="Componenti per impianti"/>
  </r>
  <r>
    <x v="68"/>
    <x v="11"/>
    <n v="4269.8772960101487"/>
    <n v="1798.7272960101482"/>
    <x v="0"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n v="88.947296010148193"/>
    <n v="0"/>
    <x v="0"/>
    <x v="0"/>
    <s v="Componenti per impianti"/>
  </r>
  <r>
    <x v="68"/>
    <x v="12"/>
    <n v="2914.8049986178703"/>
    <n v="8283.9249986178693"/>
    <x v="0"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n v="359.8049986178703"/>
    <n v="0"/>
    <x v="0"/>
    <x v="0"/>
    <s v="Componenti per impianti"/>
  </r>
  <r>
    <x v="68"/>
    <x v="13"/>
    <n v="23818.77"/>
    <n v="30795.59"/>
    <x v="0"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n v="0"/>
    <n v="0"/>
    <x v="0"/>
    <x v="0"/>
    <s v="Componenti per impianti"/>
  </r>
  <r>
    <x v="68"/>
    <x v="14"/>
    <n v="97495.8"/>
    <n v="100904.79"/>
    <x v="0"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n v="0"/>
    <n v="0"/>
    <x v="0"/>
    <x v="0"/>
    <s v="Componenti per impianti"/>
  </r>
  <r>
    <x v="68"/>
    <x v="15"/>
    <n v="8946.9500000000007"/>
    <n v="25243.21"/>
    <x v="0"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n v="0"/>
    <n v="0"/>
    <x v="0"/>
    <x v="0"/>
    <s v="Componenti per impianti"/>
  </r>
  <r>
    <x v="68"/>
    <x v="16"/>
    <n v="6952.0297743594756"/>
    <n v="11253.259774359476"/>
    <x v="0"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n v="1496.9997743594759"/>
    <n v="0"/>
    <x v="0"/>
    <x v="0"/>
    <s v="Componenti per impianti"/>
  </r>
  <r>
    <x v="68"/>
    <x v="17"/>
    <n v="1609.36"/>
    <n v="1942.57"/>
    <x v="0"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n v="0"/>
    <n v="0"/>
    <x v="0"/>
    <x v="0"/>
    <s v="Componenti per impianti"/>
  </r>
  <r>
    <x v="6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8"/>
    <x v="19"/>
    <n v="20805.34"/>
    <n v="52912.38"/>
    <x v="0"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n v="0"/>
    <n v="0"/>
    <x v="0"/>
    <x v="0"/>
    <s v="Componenti per impianti"/>
  </r>
  <r>
    <x v="68"/>
    <x v="20"/>
    <n v="50915.147872898815"/>
    <n v="55744.287872898814"/>
    <x v="0"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n v="2774.9278728988138"/>
    <n v="6005"/>
    <x v="0"/>
    <x v="0"/>
    <s v="Componenti per impianti"/>
  </r>
  <r>
    <x v="68"/>
    <x v="21"/>
    <n v="656.07621437134912"/>
    <n v="656.076214371349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07621437134912"/>
    <n v="0"/>
    <x v="0"/>
    <x v="0"/>
    <s v="Componenti per impianti"/>
  </r>
  <r>
    <x v="69"/>
    <x v="0"/>
    <n v="1957.8452582693369"/>
    <n v="126.94769066677486"/>
    <x v="0"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n v="126.94769066677486"/>
    <n v="0"/>
    <x v="0"/>
    <x v="0"/>
    <s v="Arredo bagno"/>
  </r>
  <r>
    <x v="6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5"/>
    <n v="6186.9019422080601"/>
    <n v="998.16189501072859"/>
    <x v="0"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n v="401.16189501072859"/>
    <n v="0"/>
    <x v="0"/>
    <x v="0"/>
    <s v="Arredo bagno"/>
  </r>
  <r>
    <x v="69"/>
    <x v="6"/>
    <n v="13920.298273974478"/>
    <n v="6370.5992793913902"/>
    <x v="0"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n v="902.59927939139016"/>
    <n v="430"/>
    <x v="0"/>
    <x v="0"/>
    <s v="Arredo bagno"/>
  </r>
  <r>
    <x v="69"/>
    <x v="7"/>
    <n v="13479.367118075294"/>
    <n v="5535.0090771024134"/>
    <x v="0"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n v="874.00907710241336"/>
    <n v="0"/>
    <x v="0"/>
    <x v="0"/>
    <s v="Arredo bagno"/>
  </r>
  <r>
    <x v="6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9"/>
    <n v="1741.5394082055859"/>
    <n v="291.92230841180549"/>
    <x v="0"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n v="112.92230841180549"/>
    <n v="0"/>
    <x v="0"/>
    <x v="0"/>
    <s v="Arredo bagno"/>
  </r>
  <r>
    <x v="6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1"/>
    <n v="652.61508608977897"/>
    <n v="42.315896888924954"/>
    <x v="0"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n v="42.315896888924954"/>
    <n v="0"/>
    <x v="0"/>
    <x v="0"/>
    <s v="Arredo bagno"/>
  </r>
  <r>
    <x v="69"/>
    <x v="12"/>
    <n v="3315.7653170028857"/>
    <n v="214.995923711861"/>
    <x v="0"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n v="214.995923711861"/>
    <n v="0"/>
    <x v="0"/>
    <x v="0"/>
    <s v="Arredo bagno"/>
  </r>
  <r>
    <x v="6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7"/>
    <n v="0"/>
    <n v="1803"/>
    <x v="0"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n v="0"/>
    <n v="0"/>
    <x v="0"/>
    <x v="0"/>
    <s v="Arredo bagno"/>
  </r>
  <r>
    <x v="6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20"/>
    <n v="31466.954880427998"/>
    <n v="20834.333492912032"/>
    <x v="0"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n v="2040.3334929120319"/>
    <n v="717"/>
    <x v="0"/>
    <x v="0"/>
    <s v="Arredo bagno"/>
  </r>
  <r>
    <x v="69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0"/>
    <x v="0"/>
    <n v="2378.4399667266307"/>
    <n v="15686.21926727366"/>
    <x v="0"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n v="154.21926727366008"/>
    <n v="7919"/>
    <x v="0"/>
    <x v="0"/>
    <s v="Docce e Vasche"/>
  </r>
  <r>
    <x v="7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2"/>
    <n v="0"/>
    <n v="24174"/>
    <x v="0"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n v="0"/>
    <n v="2085"/>
    <x v="0"/>
    <x v="0"/>
    <s v="Docce e Vasche"/>
  </r>
  <r>
    <x v="7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4"/>
    <n v="2045.6617358593214"/>
    <n v="-647.35824388783135"/>
    <x v="0"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n v="132.64175611216865"/>
    <n v="0"/>
    <x v="0"/>
    <x v="0"/>
    <s v="Docce e Vasche"/>
  </r>
  <r>
    <x v="70"/>
    <x v="5"/>
    <n v="6161.0191909183804"/>
    <n v="2127.4836441426132"/>
    <x v="0"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n v="399.48364414261323"/>
    <n v="0"/>
    <x v="0"/>
    <x v="0"/>
    <s v="Docce e Vasche"/>
  </r>
  <r>
    <x v="70"/>
    <x v="6"/>
    <n v="3355.5138279120365"/>
    <n v="6821.5732375450389"/>
    <x v="0"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n v="217.57323754503932"/>
    <n v="487"/>
    <x v="0"/>
    <x v="0"/>
    <s v="Docce e Vasche"/>
  </r>
  <r>
    <x v="70"/>
    <x v="7"/>
    <n v="6996.6623039851802"/>
    <n v="5416.6671721703588"/>
    <x v="0"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n v="453.66717217035875"/>
    <n v="0"/>
    <x v="0"/>
    <x v="0"/>
    <s v="Docce e Vasche"/>
  </r>
  <r>
    <x v="7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9"/>
    <n v="9412.0776296970671"/>
    <n v="15663.283940684183"/>
    <x v="0"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n v="610.28394068418311"/>
    <n v="0"/>
    <x v="0"/>
    <x v="0"/>
    <s v="Docce e Vasche"/>
  </r>
  <r>
    <x v="7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6"/>
    <n v="8735.4285602668715"/>
    <n v="566.40966798915179"/>
    <x v="0"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n v="566.40966798915179"/>
    <n v="0"/>
    <x v="0"/>
    <x v="0"/>
    <s v="Docce e Vasche"/>
  </r>
  <r>
    <x v="7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20"/>
    <n v="567.57176042368883"/>
    <n v="4236.8016440365436"/>
    <x v="0"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n v="36.801644036543848"/>
    <n v="0"/>
    <x v="0"/>
    <x v="0"/>
    <s v="Docce e Vasche"/>
  </r>
  <r>
    <x v="7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2"/>
    <n v="1521"/>
    <n v="3146"/>
    <x v="0"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n v="1008"/>
    <n v="1970"/>
    <x v="0"/>
    <x v="0"/>
    <s v="Attrezzature"/>
  </r>
  <r>
    <x v="71"/>
    <x v="3"/>
    <n v="673"/>
    <n v="1726"/>
    <x v="0"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n v="0"/>
    <n v="0"/>
    <x v="0"/>
    <x v="0"/>
    <s v="Attrezzature"/>
  </r>
  <r>
    <x v="71"/>
    <x v="4"/>
    <n v="3824"/>
    <n v="4221"/>
    <x v="0"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n v="0"/>
    <n v="0"/>
    <x v="0"/>
    <x v="0"/>
    <s v="Attrezzature"/>
  </r>
  <r>
    <x v="7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8"/>
    <n v="3932"/>
    <n v="4678"/>
    <x v="0"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n v="1569"/>
    <n v="0"/>
    <x v="0"/>
    <x v="0"/>
    <s v="Attrezzature"/>
  </r>
  <r>
    <x v="7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1"/>
    <n v="0"/>
    <n v="429.9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n v="-0.01"/>
    <n v="0"/>
    <x v="0"/>
    <x v="0"/>
    <s v="Attrezzature"/>
  </r>
  <r>
    <x v="71"/>
    <x v="12"/>
    <n v="398"/>
    <n v="434"/>
    <x v="0"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n v="0"/>
    <n v="0"/>
    <x v="0"/>
    <x v="0"/>
    <s v="Attrezzature"/>
  </r>
  <r>
    <x v="7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4"/>
    <n v="7178"/>
    <n v="12379"/>
    <x v="0"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n v="1260"/>
    <n v="1080"/>
    <x v="0"/>
    <x v="0"/>
    <s v="Attrezzature"/>
  </r>
  <r>
    <x v="7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6"/>
    <n v="20609"/>
    <n v="15817"/>
    <x v="0"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n v="2211"/>
    <n v="7056"/>
    <x v="0"/>
    <x v="0"/>
    <s v="Attrezzature"/>
  </r>
  <r>
    <x v="7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8"/>
    <n v="892"/>
    <n v="2733"/>
    <x v="0"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n v="0"/>
    <n v="0"/>
    <x v="0"/>
    <x v="0"/>
    <s v="Attrezzature"/>
  </r>
  <r>
    <x v="71"/>
    <x v="19"/>
    <n v="28517"/>
    <n v="35582"/>
    <x v="0"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n v="5139"/>
    <n v="4189"/>
    <x v="0"/>
    <x v="0"/>
    <s v="Attrezzature"/>
  </r>
  <r>
    <x v="71"/>
    <x v="20"/>
    <n v="2285"/>
    <n v="4974"/>
    <x v="0"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n v="0"/>
    <n v="398"/>
    <x v="0"/>
    <x v="0"/>
    <s v="Attrezzature"/>
  </r>
  <r>
    <x v="71"/>
    <x v="21"/>
    <n v="22649"/>
    <n v="30055"/>
    <x v="0"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n v="1642"/>
    <n v="3343"/>
    <x v="0"/>
    <x v="0"/>
    <s v="Attrezzature"/>
  </r>
  <r>
    <x v="7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2"/>
    <n v="22015.45"/>
    <n v="23110.28"/>
    <x v="0"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n v="1869.75"/>
    <n v="1068.2400000000016"/>
    <x v="0"/>
    <x v="0"/>
    <s v="Rubinetteria"/>
  </r>
  <r>
    <x v="72"/>
    <x v="3"/>
    <n v="3560.52"/>
    <n v="2651.64"/>
    <x v="0"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n v="0"/>
    <n v="543.5300000000002"/>
    <x v="0"/>
    <x v="0"/>
    <s v="Rubinetteria"/>
  </r>
  <r>
    <x v="72"/>
    <x v="4"/>
    <n v="12445.78"/>
    <n v="9636.85"/>
    <x v="0"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n v="1200.5100000000002"/>
    <n v="1890.5"/>
    <x v="0"/>
    <x v="0"/>
    <s v="Rubinetteria"/>
  </r>
  <r>
    <x v="72"/>
    <x v="5"/>
    <n v="459.68"/>
    <n v="762.17"/>
    <x v="0"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n v="0"/>
    <n v="0"/>
    <x v="0"/>
    <x v="0"/>
    <s v="Rubinetteria"/>
  </r>
  <r>
    <x v="7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8"/>
    <n v="1393.04"/>
    <n v="1314.55"/>
    <x v="0"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n v="0"/>
    <n v="0"/>
    <x v="0"/>
    <x v="0"/>
    <s v="Rubinetteria"/>
  </r>
  <r>
    <x v="7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10"/>
    <n v="5470.39"/>
    <n v="1650.6100000000004"/>
    <x v="0"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n v="349.0600000000004"/>
    <n v="239.20000000000005"/>
    <x v="0"/>
    <x v="0"/>
    <s v="Rubinetteria"/>
  </r>
  <r>
    <x v="72"/>
    <x v="11"/>
    <n v="1486.12"/>
    <n v="3018"/>
    <x v="0"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n v="0"/>
    <n v="228.90999999999985"/>
    <x v="0"/>
    <x v="0"/>
    <s v="Rubinetteria"/>
  </r>
  <r>
    <x v="72"/>
    <x v="12"/>
    <n v="2930.41"/>
    <n v="2907.41"/>
    <x v="0"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n v="-131.60000000000036"/>
    <n v="0"/>
    <x v="0"/>
    <x v="0"/>
    <s v="Rubinetteria"/>
  </r>
  <r>
    <x v="72"/>
    <x v="13"/>
    <n v="999.77"/>
    <n v="317.58999999999997"/>
    <x v="0"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n v="0"/>
    <n v="0"/>
    <x v="0"/>
    <x v="0"/>
    <s v="Rubinetteria"/>
  </r>
  <r>
    <x v="72"/>
    <x v="14"/>
    <n v="6823.99"/>
    <n v="6229.02"/>
    <x v="0"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n v="516.05000000000018"/>
    <n v="989.92000000000007"/>
    <x v="0"/>
    <x v="0"/>
    <s v="Rubinetteria"/>
  </r>
  <r>
    <x v="72"/>
    <x v="15"/>
    <n v="2439.4699999999998"/>
    <n v="1300.95"/>
    <x v="0"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n v="0"/>
    <n v="0"/>
    <x v="0"/>
    <x v="0"/>
    <s v="Rubinetteria"/>
  </r>
  <r>
    <x v="72"/>
    <x v="16"/>
    <n v="8683.33"/>
    <n v="9833.02"/>
    <x v="0"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n v="139.28000000000065"/>
    <n v="0"/>
    <x v="0"/>
    <x v="0"/>
    <s v="Rubinetteria"/>
  </r>
  <r>
    <x v="72"/>
    <x v="17"/>
    <n v="9551.4699999999993"/>
    <n v="9649.34"/>
    <x v="0"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n v="0"/>
    <n v="650.70000000000073"/>
    <x v="0"/>
    <x v="0"/>
    <s v="Rubinetteria"/>
  </r>
  <r>
    <x v="72"/>
    <x v="18"/>
    <n v="4921.76"/>
    <n v="6771.82"/>
    <x v="0"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n v="0"/>
    <n v="0"/>
    <x v="0"/>
    <x v="0"/>
    <s v="Rubinetteria"/>
  </r>
  <r>
    <x v="72"/>
    <x v="19"/>
    <n v="10338.75"/>
    <n v="6620.03"/>
    <x v="0"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n v="487.39999999999964"/>
    <n v="3794.7799999999997"/>
    <x v="0"/>
    <x v="0"/>
    <s v="Rubinetteria"/>
  </r>
  <r>
    <x v="72"/>
    <x v="20"/>
    <n v="7821.3"/>
    <n v="3845.78"/>
    <x v="0"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n v="373.80000000000018"/>
    <n v="0"/>
    <x v="0"/>
    <x v="0"/>
    <s v="Rubinetteria"/>
  </r>
  <r>
    <x v="72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2"/>
    <n v="1434"/>
    <n v="6333.89"/>
    <x v="0"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n v="1434"/>
    <n v="0"/>
    <x v="0"/>
    <x v="0"/>
    <s v="Componenti per impianti"/>
  </r>
  <r>
    <x v="7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4"/>
    <n v="197810.64"/>
    <n v="264013"/>
    <x v="0"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n v="0"/>
    <n v="0"/>
    <x v="0"/>
    <x v="0"/>
    <s v="Componenti per impianti"/>
  </r>
  <r>
    <x v="7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8"/>
    <n v="1400.2"/>
    <n v="1400.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.2"/>
    <n v="0"/>
    <x v="0"/>
    <x v="0"/>
    <s v="Componenti per impianti"/>
  </r>
  <r>
    <x v="7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3"/>
    <n v="77610.92"/>
    <n v="82649.510000000009"/>
    <x v="0"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n v="0"/>
    <n v="0"/>
    <x v="0"/>
    <x v="0"/>
    <s v="Componenti per impianti"/>
  </r>
  <r>
    <x v="7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5"/>
    <n v="16416.79"/>
    <n v="36548.160000000003"/>
    <x v="0"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n v="0"/>
    <n v="0"/>
    <x v="0"/>
    <x v="0"/>
    <s v="Componenti per impianti"/>
  </r>
  <r>
    <x v="73"/>
    <x v="16"/>
    <n v="1819.1899999999987"/>
    <n v="1819.18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9.1899999999987"/>
    <n v="811.52999999999884"/>
    <x v="0"/>
    <x v="0"/>
    <s v="Componenti per impianti"/>
  </r>
  <r>
    <x v="7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9"/>
    <n v="135"/>
    <n v="1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336.11"/>
    <x v="0"/>
    <x v="0"/>
    <s v="Componenti per impianti"/>
  </r>
  <r>
    <x v="73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21"/>
    <n v="139779.43"/>
    <n v="228191.19999999998"/>
    <x v="0"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n v="0"/>
    <n v="0"/>
    <x v="0"/>
    <x v="0"/>
    <s v="Componenti per impianti"/>
  </r>
  <r>
    <x v="74"/>
    <x v="0"/>
    <n v="0"/>
    <n v="0"/>
    <x v="0"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n v="0"/>
    <n v="0"/>
    <x v="0"/>
    <x v="0"/>
    <s v="Antincendio"/>
  </r>
  <r>
    <x v="7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2"/>
    <n v="2959.5599999999995"/>
    <n v="2159.2799999999997"/>
    <x v="0"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n v="2159.2799999999997"/>
    <n v="0"/>
    <x v="0"/>
    <x v="0"/>
    <s v="Antincendio"/>
  </r>
  <r>
    <x v="7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4"/>
    <n v="24924.01"/>
    <n v="17077.229999999996"/>
    <x v="0"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n v="3192.2699999999968"/>
    <n v="1732.8200000000015"/>
    <x v="0"/>
    <x v="0"/>
    <s v="Antincendio"/>
  </r>
  <r>
    <x v="74"/>
    <x v="5"/>
    <n v="160.80000000000001"/>
    <n v="463.12"/>
    <x v="0"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7"/>
    <n v="460.56"/>
    <n v="198"/>
    <x v="0"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n v="0"/>
    <n v="0"/>
    <x v="0"/>
    <x v="0"/>
    <s v="Antincendio"/>
  </r>
  <r>
    <x v="74"/>
    <x v="8"/>
    <n v="256.2"/>
    <n v="1396.66"/>
    <x v="0"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n v="0"/>
    <n v="208.84999999999991"/>
    <x v="0"/>
    <x v="0"/>
    <s v="Antincendio"/>
  </r>
  <r>
    <x v="7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0"/>
    <n v="794.88"/>
    <n v="0"/>
    <x v="0"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1"/>
    <n v="2184.86"/>
    <n v="2383.4299999999998"/>
    <x v="0"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n v="0"/>
    <n v="0"/>
    <x v="0"/>
    <x v="0"/>
    <s v="Antincendio"/>
  </r>
  <r>
    <x v="74"/>
    <x v="12"/>
    <n v="3423.52"/>
    <n v="2421.81"/>
    <x v="0"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n v="282.23999999999978"/>
    <n v="0"/>
    <x v="0"/>
    <x v="0"/>
    <s v="Antincendio"/>
  </r>
  <r>
    <x v="74"/>
    <x v="13"/>
    <n v="366"/>
    <n v="0"/>
    <x v="0"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n v="0"/>
    <n v="0"/>
    <x v="0"/>
    <x v="0"/>
    <s v="Antincendio"/>
  </r>
  <r>
    <x v="74"/>
    <x v="14"/>
    <n v="9333.06"/>
    <n v="19624.62"/>
    <x v="0"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n v="3606.4599999999991"/>
    <n v="0"/>
    <x v="0"/>
    <x v="0"/>
    <s v="Antincendio"/>
  </r>
  <r>
    <x v="74"/>
    <x v="15"/>
    <n v="126"/>
    <n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"/>
    <n v="0"/>
    <x v="0"/>
    <x v="0"/>
    <s v="Antincendio"/>
  </r>
  <r>
    <x v="74"/>
    <x v="16"/>
    <n v="4244.8599999999997"/>
    <n v="9183.75"/>
    <x v="0"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n v="0"/>
    <n v="950.09000000000015"/>
    <x v="0"/>
    <x v="0"/>
    <s v="Antincendio"/>
  </r>
  <r>
    <x v="7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9"/>
    <n v="1122.8800000000001"/>
    <n v="2351.35"/>
    <x v="0"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n v="0"/>
    <n v="0"/>
    <x v="0"/>
    <x v="0"/>
    <s v="Antincendio"/>
  </r>
  <r>
    <x v="74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21"/>
    <n v="3959.44"/>
    <n v="1771.7200000000003"/>
    <x v="0"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1771.7200000000003"/>
    <n v="0"/>
    <x v="0"/>
    <x v="0"/>
    <s v="Antincendio"/>
  </r>
  <r>
    <x v="75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308"/>
    <x v="0"/>
    <x v="0"/>
    <s v="Arredo bagno"/>
  </r>
  <r>
    <x v="75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6"/>
    <n v="7859"/>
    <n v="15984.7"/>
    <x v="0"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n v="0"/>
    <n v="0"/>
    <x v="0"/>
    <x v="0"/>
    <s v="Arredo bagno"/>
  </r>
  <r>
    <x v="75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8"/>
    <n v="5371.5"/>
    <n v="3848.5"/>
    <x v="0"/>
    <m/>
    <m/>
    <m/>
    <m/>
    <m/>
    <m/>
    <m/>
    <m/>
    <n v="2108"/>
    <n v="1654"/>
    <n v="1025"/>
    <n v="0"/>
    <n v="0"/>
    <n v="0"/>
    <n v="0"/>
    <n v="0"/>
    <n v="1313"/>
    <n v="1269"/>
    <n v="0"/>
    <n v="0"/>
    <n v="925.5"/>
    <n v="0"/>
    <x v="0"/>
    <x v="0"/>
    <s v="Arredo bagno"/>
  </r>
  <r>
    <x v="75"/>
    <x v="9"/>
    <n v="2420.13"/>
    <n v="2745"/>
    <x v="0"/>
    <m/>
    <m/>
    <m/>
    <m/>
    <m/>
    <m/>
    <m/>
    <m/>
    <n v="0"/>
    <n v="1797"/>
    <n v="1472.13"/>
    <n v="0"/>
    <n v="0"/>
    <n v="0"/>
    <n v="0"/>
    <n v="0"/>
    <n v="0"/>
    <n v="0"/>
    <n v="0"/>
    <n v="0"/>
    <n v="948"/>
    <n v="0"/>
    <x v="0"/>
    <x v="0"/>
    <s v="Arredo bagno"/>
  </r>
  <r>
    <x v="75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3"/>
    <n v="20657.5"/>
    <n v="41622.9"/>
    <x v="0"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n v="4062.5"/>
    <n v="2011.5"/>
    <x v="0"/>
    <x v="0"/>
    <s v="Arredo bagno"/>
  </r>
  <r>
    <x v="75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6"/>
    <x v="0"/>
    <n v="9265.1369827971012"/>
    <n v="20297"/>
    <x v="0"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n v="0"/>
    <n v="0"/>
    <x v="0"/>
    <x v="0"/>
    <s v="Docce e Vasche"/>
  </r>
  <r>
    <x v="7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2"/>
    <n v="10810.940000000017"/>
    <n v="10810.94000000001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10.940000000017"/>
    <n v="4371.7599999999802"/>
    <x v="0"/>
    <x v="0"/>
    <s v="Docce e Vasche"/>
  </r>
  <r>
    <x v="76"/>
    <x v="3"/>
    <n v="4517.5200000000041"/>
    <n v="4517.520000000004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7.5200000000041"/>
    <n v="8673.9700000000012"/>
    <x v="0"/>
    <x v="0"/>
    <s v="Docce e Vasche"/>
  </r>
  <r>
    <x v="76"/>
    <x v="4"/>
    <n v="10216.990000000005"/>
    <n v="10216.99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16.990000000005"/>
    <n v="798.2699999999968"/>
    <x v="0"/>
    <x v="0"/>
    <s v="Docce e Vasche"/>
  </r>
  <r>
    <x v="76"/>
    <x v="5"/>
    <n v="5609.4918582834516"/>
    <n v="3246.8600000000006"/>
    <x v="0"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n v="1442.8600000000006"/>
    <n v="711.39999999999986"/>
    <x v="0"/>
    <x v="0"/>
    <s v="Docce e Vasche"/>
  </r>
  <r>
    <x v="76"/>
    <x v="6"/>
    <n v="18108.424101104094"/>
    <n v="25293"/>
    <x v="0"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n v="0"/>
    <n v="0"/>
    <x v="0"/>
    <x v="0"/>
    <s v="Docce e Vasche"/>
  </r>
  <r>
    <x v="76"/>
    <x v="7"/>
    <n v="11477.123904924631"/>
    <n v="11055.970000000001"/>
    <x v="0"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n v="2581.9700000000012"/>
    <n v="1058.6699999999983"/>
    <x v="0"/>
    <x v="0"/>
    <s v="Docce e Vasche"/>
  </r>
  <r>
    <x v="76"/>
    <x v="8"/>
    <n v="3043.3822215266628"/>
    <n v="3493.3500000000004"/>
    <x v="0"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n v="1602.3500000000001"/>
    <n v="451.60000000000014"/>
    <x v="0"/>
    <x v="0"/>
    <s v="Docce e Vasche"/>
  </r>
  <r>
    <x v="76"/>
    <x v="9"/>
    <n v="15387.330551511968"/>
    <n v="15326.86"/>
    <x v="0"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n v="2176.8599999999997"/>
    <n v="2583.5399999999991"/>
    <x v="0"/>
    <x v="0"/>
    <s v="Docce e Vasche"/>
  </r>
  <r>
    <x v="76"/>
    <x v="10"/>
    <n v="6796.6500000000087"/>
    <n v="6796.65000000000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6.6500000000087"/>
    <n v="5958"/>
    <x v="0"/>
    <x v="0"/>
    <s v="Docce e Vasche"/>
  </r>
  <r>
    <x v="76"/>
    <x v="11"/>
    <n v="1462.5485223428707"/>
    <n v="1211.7099999999991"/>
    <x v="0"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n v="179.70999999999913"/>
    <n v="2738.0599999999986"/>
    <x v="0"/>
    <x v="0"/>
    <s v="Docce e Vasche"/>
  </r>
  <r>
    <x v="76"/>
    <x v="12"/>
    <n v="6619.7920010945145"/>
    <n v="1430.5200000000004"/>
    <x v="0"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n v="1430.5200000000004"/>
    <n v="1379.9300000000012"/>
    <x v="0"/>
    <x v="0"/>
    <s v="Docce e Vasche"/>
  </r>
  <r>
    <x v="7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1.1700000000019"/>
    <x v="0"/>
    <x v="0"/>
    <s v="Docce e Vasche"/>
  </r>
  <r>
    <x v="76"/>
    <x v="14"/>
    <n v="20131.830000000002"/>
    <n v="20131.83000000000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1.830000000002"/>
    <n v="21852.969999999972"/>
    <x v="0"/>
    <x v="0"/>
    <s v="Docce e Vasche"/>
  </r>
  <r>
    <x v="76"/>
    <x v="15"/>
    <n v="1316.5299999999995"/>
    <n v="1316.52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.5299999999995"/>
    <n v="5366.3400000000038"/>
    <x v="0"/>
    <x v="0"/>
    <s v="Docce e Vasche"/>
  </r>
  <r>
    <x v="76"/>
    <x v="16"/>
    <n v="21590.414376034743"/>
    <n v="47986"/>
    <x v="0"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n v="0"/>
    <n v="0"/>
    <x v="0"/>
    <x v="0"/>
    <s v="Docce e Vasche"/>
  </r>
  <r>
    <x v="7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20"/>
    <n v="49619.187000611782"/>
    <n v="69192.909999999974"/>
    <x v="0"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n v="9597.9099999999744"/>
    <n v="11686.089999999982"/>
    <x v="0"/>
    <x v="0"/>
    <s v="Docce e Vasche"/>
  </r>
  <r>
    <x v="76"/>
    <x v="21"/>
    <n v="17828.510771944118"/>
    <n v="17005.28"/>
    <x v="0"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n v="8366.2799999999988"/>
    <n v="6699.9300000000076"/>
    <x v="0"/>
    <x v="0"/>
    <s v="Docce e Vasche"/>
  </r>
  <r>
    <x v="77"/>
    <x v="0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2"/>
    <n v="29755.74"/>
    <n v="29356.81"/>
    <x v="0"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n v="5462.8000000000029"/>
    <n v="319.80000000000291"/>
    <x v="0"/>
    <x v="0"/>
    <s v="Sistemi idronici"/>
  </r>
  <r>
    <x v="77"/>
    <x v="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4"/>
    <n v="71319.33"/>
    <n v="72737.42"/>
    <x v="0"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n v="313.11999999999534"/>
    <n v="1861.9799999999959"/>
    <x v="0"/>
    <x v="0"/>
    <s v="Sistemi idronici"/>
  </r>
  <r>
    <x v="77"/>
    <x v="5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7"/>
    <n v="3791.19"/>
    <n v="19635.7"/>
    <x v="0"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n v="1778.9"/>
    <n v="72.799999999999272"/>
    <x v="0"/>
    <x v="0"/>
    <s v="Sistemi idronici"/>
  </r>
  <r>
    <x v="77"/>
    <x v="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9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0"/>
    <n v="5871.74"/>
    <n v="13292.59"/>
    <x v="0"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n v="0"/>
    <n v="0"/>
    <x v="0"/>
    <x v="0"/>
    <s v="Sistemi idronici"/>
  </r>
  <r>
    <x v="77"/>
    <x v="11"/>
    <n v="959.16"/>
    <n v="1318.4299999999998"/>
    <x v="0"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n v="959.16"/>
    <n v="0"/>
    <x v="0"/>
    <x v="0"/>
    <s v="Sistemi idronici"/>
  </r>
  <r>
    <x v="77"/>
    <x v="12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4"/>
    <n v="16688.59"/>
    <n v="29505.599999999999"/>
    <x v="0"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n v="44.549999999999272"/>
    <n v="0"/>
    <x v="0"/>
    <x v="0"/>
    <s v="Sistemi idronici"/>
  </r>
  <r>
    <x v="77"/>
    <x v="15"/>
    <n v="9284.9699999999993"/>
    <n v="8456"/>
    <x v="0"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n v="2220.3999999999996"/>
    <n v="126.35999999999967"/>
    <x v="0"/>
    <x v="0"/>
    <s v="Sistemi idronici"/>
  </r>
  <r>
    <x v="77"/>
    <x v="1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7"/>
    <n v="57782.01"/>
    <n v="42052.45"/>
    <x v="0"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n v="7804.3499999999985"/>
    <n v="13748.400000000001"/>
    <x v="0"/>
    <x v="0"/>
    <s v="Sistemi idronici"/>
  </r>
  <r>
    <x v="77"/>
    <x v="1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9"/>
    <n v="23546.19"/>
    <n v="77322.37"/>
    <x v="0"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n v="8573.9199999999983"/>
    <n v="2006.6000000000058"/>
    <x v="0"/>
    <x v="0"/>
    <s v="Sistemi idronici"/>
  </r>
  <r>
    <x v="77"/>
    <x v="20"/>
    <n v="29776.91"/>
    <n v="56119.069999999992"/>
    <x v="0"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n v="773.32999999999811"/>
    <n v="5331.3499999999985"/>
    <x v="0"/>
    <x v="0"/>
    <s v="Sistemi idronici"/>
  </r>
  <r>
    <x v="77"/>
    <x v="2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m/>
    <n v="0"/>
    <m/>
    <x v="0"/>
    <x v="0"/>
    <s v="Sistemi idronici"/>
  </r>
  <r>
    <x v="7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2"/>
    <n v="8109.5899999999965"/>
    <n v="8109.589999999996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9.5899999999965"/>
    <n v="30917.510000000009"/>
    <x v="0"/>
    <x v="0"/>
    <s v="Elettropompe"/>
  </r>
  <r>
    <x v="78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4"/>
    <n v="3452.2000000000003"/>
    <n v="26707.96"/>
    <x v="0"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n v="0"/>
    <n v="0"/>
    <x v="0"/>
    <x v="0"/>
    <s v="Elettropompe"/>
  </r>
  <r>
    <x v="7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7"/>
    <n v="12127.910000000003"/>
    <n v="12127.9100000000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7.910000000003"/>
    <n v="-1461.0299999999697"/>
    <x v="0"/>
    <x v="0"/>
    <s v="Elettropompe"/>
  </r>
  <r>
    <x v="78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1"/>
    <n v="6971.71"/>
    <n v="11308.56"/>
    <x v="0"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n v="0"/>
    <n v="0"/>
    <x v="0"/>
    <x v="0"/>
    <s v="Elettropompe"/>
  </r>
  <r>
    <x v="78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3"/>
    <n v="352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n v="0"/>
    <n v="0"/>
    <x v="0"/>
    <x v="0"/>
    <s v="Elettropompe"/>
  </r>
  <r>
    <x v="78"/>
    <x v="14"/>
    <n v="69234.45"/>
    <n v="76358.799999999988"/>
    <x v="0"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n v="31179.119999999995"/>
    <n v="39357.25"/>
    <x v="0"/>
    <x v="0"/>
    <s v="Elettropompe"/>
  </r>
  <r>
    <x v="78"/>
    <x v="15"/>
    <n v="320.39999999999998"/>
    <n v="998"/>
    <x v="0"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n v="0"/>
    <n v="0"/>
    <x v="0"/>
    <x v="0"/>
    <s v="Elettropompe"/>
  </r>
  <r>
    <x v="78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7"/>
    <n v="5236.7299999999996"/>
    <n v="0"/>
    <x v="0"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.7899999999936"/>
    <x v="0"/>
    <x v="0"/>
    <s v="Elettropompe"/>
  </r>
  <r>
    <x v="78"/>
    <x v="20"/>
    <n v="2194.8000000000002"/>
    <n v="783"/>
    <x v="0"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n v="0"/>
    <n v="0"/>
    <x v="0"/>
    <x v="0"/>
    <s v="Elettropompe"/>
  </r>
  <r>
    <x v="7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5.9799999999996"/>
    <x v="0"/>
    <x v="0"/>
    <s v="Elettropompe"/>
  </r>
  <r>
    <x v="7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"/>
    <n v="1389.15"/>
    <n v="3379.7"/>
    <x v="0"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n v="0"/>
    <n v="0"/>
    <x v="0"/>
    <x v="0"/>
    <s v="Rame"/>
  </r>
  <r>
    <x v="7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3"/>
    <n v="0"/>
    <n v="22463.88"/>
    <x v="0"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n v="0"/>
    <n v="0"/>
    <x v="0"/>
    <x v="0"/>
    <s v="Rame"/>
  </r>
  <r>
    <x v="79"/>
    <x v="4"/>
    <n v="0"/>
    <n v="9217.99"/>
    <x v="0"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n v="0"/>
    <n v="0"/>
    <x v="0"/>
    <x v="0"/>
    <s v="Rame"/>
  </r>
  <r>
    <x v="7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3"/>
    <n v="0"/>
    <n v="5692.57"/>
    <x v="0"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n v="0"/>
    <n v="9088.75"/>
    <x v="0"/>
    <x v="0"/>
    <s v="Rame"/>
  </r>
  <r>
    <x v="7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5"/>
    <n v="0"/>
    <n v="41343.65"/>
    <x v="0"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n v="0"/>
    <n v="8871.5299999999988"/>
    <x v="0"/>
    <x v="0"/>
    <s v="Rame"/>
  </r>
  <r>
    <x v="7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9"/>
    <n v="0"/>
    <n v="57454.68"/>
    <x v="0"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n v="0"/>
    <n v="8565.0499999999956"/>
    <x v="0"/>
    <x v="0"/>
    <s v="Rame"/>
  </r>
  <r>
    <x v="79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21"/>
    <n v="0"/>
    <n v="187591.63"/>
    <x v="0"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n v="0"/>
    <n v="35076.699999999983"/>
    <x v="0"/>
    <x v="0"/>
    <s v="Rame"/>
  </r>
  <r>
    <x v="8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1"/>
    <n v="12097.46"/>
    <n v="46846.55"/>
    <x v="0"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n v="0"/>
    <n v="8578.2899999999936"/>
    <x v="0"/>
    <x v="0"/>
    <s v="Rame"/>
  </r>
  <r>
    <x v="80"/>
    <x v="12"/>
    <n v="69502.47"/>
    <n v="105621.88"/>
    <x v="0"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n v="12528.050000000003"/>
    <n v="17422.03"/>
    <x v="0"/>
    <x v="0"/>
    <s v="Rame"/>
  </r>
  <r>
    <x v="8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4"/>
    <n v="310438.36"/>
    <n v="303928.45999999996"/>
    <x v="0"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n v="10978.959999999963"/>
    <n v="45165.270000000019"/>
    <x v="0"/>
    <x v="0"/>
    <s v="Rame"/>
  </r>
  <r>
    <x v="8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0"/>
    <n v="0"/>
    <n v="45340.07"/>
    <x v="0"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1"/>
    <x v="0"/>
    <n v="1227.8699999999999"/>
    <n v="625.28"/>
    <x v="0"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n v="0"/>
    <n v="0"/>
    <x v="0"/>
    <x v="0"/>
    <s v="Galleggianti"/>
  </r>
  <r>
    <x v="8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2"/>
    <n v="956"/>
    <n v="0"/>
    <x v="0"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3"/>
    <n v="0"/>
    <n v="1348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n v="0"/>
    <n v="0"/>
    <x v="0"/>
    <x v="0"/>
    <s v="Galleggianti"/>
  </r>
  <r>
    <x v="8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6"/>
    <n v="1190.82"/>
    <n v="0"/>
    <x v="0"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n v="0"/>
    <n v="0"/>
    <x v="0"/>
    <x v="0"/>
    <s v="Galleggianti"/>
  </r>
  <r>
    <x v="81"/>
    <x v="7"/>
    <n v="602.35"/>
    <n v="0"/>
    <x v="0"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5"/>
    <n v="630.82000000000005"/>
    <n v="0"/>
    <x v="0"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n v="0"/>
    <n v="0"/>
    <x v="0"/>
    <x v="0"/>
    <s v="Galleggianti"/>
  </r>
  <r>
    <x v="81"/>
    <x v="16"/>
    <n v="9749.44"/>
    <n v="11294.29"/>
    <x v="0"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n v="0"/>
    <n v="0"/>
    <x v="0"/>
    <x v="0"/>
    <s v="Galleggianti"/>
  </r>
  <r>
    <x v="8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9"/>
    <n v="2654.38"/>
    <n v="713.93"/>
    <x v="0"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n v="0"/>
    <n v="0"/>
    <x v="0"/>
    <x v="0"/>
    <s v="Galleggianti"/>
  </r>
  <r>
    <x v="81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2"/>
    <n v="73834.77"/>
    <n v="112919.83"/>
    <x v="0"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n v="0"/>
    <n v="0"/>
    <x v="0"/>
    <x v="0"/>
    <s v="Raccorderia"/>
  </r>
  <r>
    <x v="82"/>
    <x v="3"/>
    <n v="0"/>
    <n v="4027.3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n v="0"/>
    <n v="0"/>
    <x v="0"/>
    <x v="0"/>
    <s v="Raccorderia"/>
  </r>
  <r>
    <x v="82"/>
    <x v="4"/>
    <n v="9393.44"/>
    <n v="13274.8"/>
    <x v="0"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n v="0"/>
    <n v="0"/>
    <x v="0"/>
    <x v="0"/>
    <s v="Raccorderia"/>
  </r>
  <r>
    <x v="8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8"/>
    <n v="30237.88"/>
    <n v="3525.83"/>
    <x v="0"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n v="0"/>
    <n v="0"/>
    <x v="0"/>
    <x v="0"/>
    <s v="Raccorderia"/>
  </r>
  <r>
    <x v="82"/>
    <x v="9"/>
    <n v="2842.38"/>
    <n v="8137.66"/>
    <x v="0"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n v="0"/>
    <n v="0"/>
    <x v="0"/>
    <x v="0"/>
    <s v="Raccorderia"/>
  </r>
  <r>
    <x v="8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1"/>
    <n v="5817.87"/>
    <n v="7280.2"/>
    <x v="0"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n v="0"/>
    <n v="0"/>
    <x v="0"/>
    <x v="0"/>
    <s v="Raccorderia"/>
  </r>
  <r>
    <x v="82"/>
    <x v="12"/>
    <n v="4832.1099999999997"/>
    <n v="6714.19"/>
    <x v="0"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n v="0"/>
    <n v="0"/>
    <x v="0"/>
    <x v="0"/>
    <s v="Raccorderia"/>
  </r>
  <r>
    <x v="82"/>
    <x v="13"/>
    <n v="4520.16"/>
    <n v="9152.7900000000009"/>
    <x v="0"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n v="0"/>
    <n v="0"/>
    <x v="0"/>
    <x v="0"/>
    <s v="Raccorderia"/>
  </r>
  <r>
    <x v="82"/>
    <x v="14"/>
    <n v="160913.5"/>
    <n v="132567.78"/>
    <x v="0"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n v="0"/>
    <n v="0"/>
    <x v="0"/>
    <x v="0"/>
    <s v="Raccorderia"/>
  </r>
  <r>
    <x v="82"/>
    <x v="15"/>
    <n v="4051.8"/>
    <n v="13207.37"/>
    <x v="0"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n v="0"/>
    <n v="0"/>
    <x v="0"/>
    <x v="0"/>
    <s v="Raccorderia"/>
  </r>
  <r>
    <x v="82"/>
    <x v="16"/>
    <n v="81661.94"/>
    <n v="93751.61"/>
    <x v="0"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n v="0"/>
    <n v="0"/>
    <x v="0"/>
    <x v="0"/>
    <s v="Raccorderia"/>
  </r>
  <r>
    <x v="8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9"/>
    <n v="0"/>
    <n v="5096.43"/>
    <x v="0"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n v="0"/>
    <n v="0"/>
    <x v="0"/>
    <x v="0"/>
    <s v="Raccorderia"/>
  </r>
  <r>
    <x v="82"/>
    <x v="20"/>
    <n v="33039.46"/>
    <n v="63350.97"/>
    <x v="0"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n v="0"/>
    <n v="0"/>
    <x v="0"/>
    <x v="0"/>
    <s v="Raccorderia"/>
  </r>
  <r>
    <x v="82"/>
    <x v="21"/>
    <n v="169971.3"/>
    <n v="228317.95"/>
    <x v="0"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n v="0"/>
    <n v="0"/>
    <x v="0"/>
    <x v="0"/>
    <s v="Raccorderia"/>
  </r>
  <r>
    <x v="83"/>
    <x v="0"/>
    <n v="8738.3499999999985"/>
    <n v="43785.7"/>
    <x v="0"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n v="0"/>
    <n v="0"/>
    <x v="0"/>
    <x v="0"/>
    <s v="Raccorderia"/>
  </r>
  <r>
    <x v="83"/>
    <x v="1"/>
    <n v="4209.0599999999995"/>
    <n v="6481.9599999999991"/>
    <x v="0"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n v="0"/>
    <n v="0"/>
    <x v="0"/>
    <x v="0"/>
    <s v="Raccorderia"/>
  </r>
  <r>
    <x v="83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3"/>
    <n v="2618.4700000000012"/>
    <n v="5582.4399999999987"/>
    <x v="0"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n v="0"/>
    <n v="0"/>
    <x v="0"/>
    <x v="0"/>
    <s v="Raccorderia"/>
  </r>
  <r>
    <x v="83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0"/>
    <n v="121978.93999999999"/>
    <n v="181403.04"/>
    <x v="0"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n v="0"/>
    <n v="0"/>
    <x v="0"/>
    <x v="0"/>
    <s v="Raccorderia"/>
  </r>
  <r>
    <x v="83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2"/>
    <n v="0"/>
    <n v="747.23"/>
    <x v="0"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3"/>
    <n v="7064.0899999999992"/>
    <n v="6995.8300000000008"/>
    <x v="0"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n v="0"/>
    <n v="0"/>
    <x v="0"/>
    <x v="0"/>
    <s v="Raccorderia"/>
  </r>
  <r>
    <x v="83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9"/>
    <n v="182.19"/>
    <n v="3214.53"/>
    <x v="0"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21"/>
    <n v="52533.979999999996"/>
    <n v="92521.54"/>
    <x v="0"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n v="0"/>
    <n v="0"/>
    <x v="0"/>
    <x v="0"/>
    <s v="Raccorderia"/>
  </r>
  <r>
    <x v="8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2"/>
    <n v="893"/>
    <n v="2263.02"/>
    <x v="0"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n v="0"/>
    <n v="0"/>
    <x v="0"/>
    <x v="0"/>
    <s v="Serbatoi Acqua"/>
  </r>
  <r>
    <x v="8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4"/>
    <n v="0"/>
    <n v="59.77"/>
    <x v="0"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8"/>
    <n v="2496.6"/>
    <n v="109.78"/>
    <x v="0"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2"/>
    <n v="521.09"/>
    <n v="0"/>
    <x v="0"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4"/>
    <n v="0"/>
    <n v="1178"/>
    <x v="0"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6"/>
    <n v="77142.509999999995"/>
    <n v="89540.55"/>
    <x v="0"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n v="0"/>
    <n v="0"/>
    <x v="0"/>
    <x v="0"/>
    <s v="Serbatoi Acqua"/>
  </r>
  <r>
    <x v="8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9"/>
    <n v="11303.41"/>
    <n v="23795.89"/>
    <x v="0"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n v="0"/>
    <n v="0"/>
    <x v="0"/>
    <x v="0"/>
    <s v="Serbatoi Acqua"/>
  </r>
  <r>
    <x v="84"/>
    <x v="20"/>
    <n v="0"/>
    <n v="3004.08"/>
    <x v="0"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"/>
    <n v="56.99"/>
    <n v="0"/>
    <x v="0"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2"/>
    <n v="248.4"/>
    <n v="248.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4"/>
    <n v="0"/>
    <x v="0"/>
    <x v="0"/>
    <s v="Antincendio"/>
  </r>
  <r>
    <x v="85"/>
    <x v="3"/>
    <n v="359.12"/>
    <n v="149.32"/>
    <x v="0"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n v="0"/>
    <n v="586.20000000000005"/>
    <x v="0"/>
    <x v="0"/>
    <s v="Antincendio"/>
  </r>
  <r>
    <x v="8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8"/>
    <n v="0"/>
    <n v="199.92"/>
    <x v="0"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1"/>
    <n v="0"/>
    <n v="1082.68"/>
    <x v="0"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n v="0"/>
    <n v="0"/>
    <x v="0"/>
    <x v="0"/>
    <s v="Antincendio"/>
  </r>
  <r>
    <x v="8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4"/>
    <n v="3690.32"/>
    <n v="5025.9399999999996"/>
    <x v="0"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n v="0"/>
    <n v="646.13000000000011"/>
    <x v="0"/>
    <x v="0"/>
    <s v="Antincendio"/>
  </r>
  <r>
    <x v="8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20"/>
    <n v="5227.1499999999996"/>
    <n v="11360.95"/>
    <x v="0"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n v="259.42000000000007"/>
    <n v="0"/>
    <x v="0"/>
    <x v="0"/>
    <s v="Antincendio"/>
  </r>
  <r>
    <x v="8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2"/>
    <n v="3073.29"/>
    <n v="3073.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3.29"/>
    <n v="228.6899999999996"/>
    <x v="0"/>
    <x v="0"/>
    <s v="Tubazioni"/>
  </r>
  <r>
    <x v="86"/>
    <x v="3"/>
    <n v="612.05999999999949"/>
    <n v="612.0599999999994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05999999999949"/>
    <n v="1003.0599999999995"/>
    <x v="0"/>
    <x v="0"/>
    <s v="Tubazioni"/>
  </r>
  <r>
    <x v="86"/>
    <x v="4"/>
    <n v="938.22000000000025"/>
    <n v="938.2200000000002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.22000000000025"/>
    <n v="1434"/>
    <x v="0"/>
    <x v="0"/>
    <s v="Tubazioni"/>
  </r>
  <r>
    <x v="8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8"/>
    <n v="1017.9400000000005"/>
    <n v="1017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.9400000000005"/>
    <n v="0"/>
    <x v="0"/>
    <x v="0"/>
    <s v="Tubazioni"/>
  </r>
  <r>
    <x v="8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0"/>
    <n v="5906.2099999999991"/>
    <n v="5906.209999999999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6.2099999999991"/>
    <n v="4980.6200000000026"/>
    <x v="0"/>
    <x v="0"/>
    <s v="Tubazioni"/>
  </r>
  <r>
    <x v="86"/>
    <x v="11"/>
    <n v="916.84000000000015"/>
    <n v="916.8400000000001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84000000000015"/>
    <n v="0"/>
    <x v="0"/>
    <x v="0"/>
    <s v="Tubazioni"/>
  </r>
  <r>
    <x v="8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3.8200000000033"/>
    <x v="0"/>
    <x v="0"/>
    <s v="Tubazioni"/>
  </r>
  <r>
    <x v="86"/>
    <x v="14"/>
    <n v="9002.7599999999948"/>
    <n v="9002.759999999994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2.7599999999948"/>
    <n v="14774.770000000004"/>
    <x v="0"/>
    <x v="0"/>
    <s v="Tubazioni"/>
  </r>
  <r>
    <x v="86"/>
    <x v="15"/>
    <n v="1570.3899999999994"/>
    <n v="1570.389999999999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.3899999999994"/>
    <n v="2756.6200000000026"/>
    <x v="0"/>
    <x v="0"/>
    <s v="Tubazioni"/>
  </r>
  <r>
    <x v="86"/>
    <x v="16"/>
    <n v="12439"/>
    <n v="4475"/>
    <x v="0"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n v="0"/>
    <n v="1812.9099999999999"/>
    <x v="0"/>
    <x v="0"/>
    <s v="Tubazioni"/>
  </r>
  <r>
    <x v="8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9"/>
    <n v="5476.5600000000013"/>
    <n v="5476.560000000001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6.5600000000013"/>
    <n v="6092.9599999999991"/>
    <x v="0"/>
    <x v="0"/>
    <s v="Tubazioni"/>
  </r>
  <r>
    <x v="86"/>
    <x v="20"/>
    <n v="3785.5599999999977"/>
    <n v="3785.55999999999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5.5599999999977"/>
    <n v="4071.6800000000003"/>
    <x v="0"/>
    <x v="0"/>
    <s v="Tubazioni"/>
  </r>
  <r>
    <x v="8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7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"/>
    <n v="19997.86"/>
    <n v="1483.97"/>
    <x v="0"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n v="0"/>
    <n v="0"/>
    <x v="0"/>
    <x v="0"/>
    <s v="Ferro"/>
  </r>
  <r>
    <x v="8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4"/>
    <n v="0"/>
    <n v="126937.72"/>
    <x v="0"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n v="0"/>
    <n v="64644.510000000009"/>
    <x v="0"/>
    <x v="0"/>
    <s v="Ferro"/>
  </r>
  <r>
    <x v="8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1"/>
    <n v="3883.66"/>
    <n v="3883.6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3.66"/>
    <n v="0"/>
    <x v="0"/>
    <x v="0"/>
    <s v="Ferro"/>
  </r>
  <r>
    <x v="87"/>
    <x v="12"/>
    <n v="11845.05"/>
    <n v="4432.5200000000004"/>
    <x v="0"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n v="0"/>
    <n v="0"/>
    <x v="0"/>
    <x v="0"/>
    <s v="Ferro"/>
  </r>
  <r>
    <x v="8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4"/>
    <n v="156260.89000000001"/>
    <n v="102214.42000000001"/>
    <x v="0"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n v="36594.87000000001"/>
    <n v="1325.7399999999907"/>
    <x v="0"/>
    <x v="0"/>
    <s v="Ferro"/>
  </r>
  <r>
    <x v="87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1"/>
    <n v="516655.3"/>
    <n v="588674.04"/>
    <x v="0"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n v="5437.0800000000163"/>
    <n v="96376.25"/>
    <x v="0"/>
    <x v="0"/>
    <s v="Ferro"/>
  </r>
  <r>
    <x v="88"/>
    <x v="0"/>
    <n v="0"/>
    <n v="52"/>
    <x v="0"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2"/>
    <n v="0"/>
    <n v="456"/>
    <x v="0"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n v="0"/>
    <n v="0"/>
    <x v="0"/>
    <x v="0"/>
    <s v="Comunità"/>
  </r>
  <r>
    <x v="88"/>
    <x v="3"/>
    <n v="47"/>
    <n v="0"/>
    <x v="0"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4"/>
    <n v="12217"/>
    <n v="12458"/>
    <x v="0"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n v="1061"/>
    <n v="2222"/>
    <x v="0"/>
    <x v="0"/>
    <s v="Comunità"/>
  </r>
  <r>
    <x v="88"/>
    <x v="5"/>
    <n v="450"/>
    <n v="12"/>
    <x v="0"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n v="0"/>
    <n v="0"/>
    <x v="0"/>
    <x v="0"/>
    <s v="Comunità"/>
  </r>
  <r>
    <x v="88"/>
    <x v="6"/>
    <n v="878"/>
    <n v="1422"/>
    <x v="0"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n v="0"/>
    <n v="0"/>
    <x v="0"/>
    <x v="0"/>
    <s v="Comunità"/>
  </r>
  <r>
    <x v="88"/>
    <x v="7"/>
    <n v="3776"/>
    <n v="2620"/>
    <x v="0"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n v="0"/>
    <n v="0"/>
    <x v="0"/>
    <x v="0"/>
    <s v="Comunità"/>
  </r>
  <r>
    <x v="88"/>
    <x v="8"/>
    <n v="2806"/>
    <n v="4085"/>
    <x v="0"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n v="1677"/>
    <n v="0"/>
    <x v="0"/>
    <x v="0"/>
    <s v="Comunità"/>
  </r>
  <r>
    <x v="88"/>
    <x v="9"/>
    <n v="1440"/>
    <n v="1090"/>
    <x v="0"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n v="0"/>
    <n v="121"/>
    <x v="0"/>
    <x v="0"/>
    <s v="Comunità"/>
  </r>
  <r>
    <x v="88"/>
    <x v="10"/>
    <n v="3838"/>
    <n v="3425"/>
    <x v="0"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n v="1347"/>
    <n v="0"/>
    <x v="0"/>
    <x v="0"/>
    <s v="Comunità"/>
  </r>
  <r>
    <x v="88"/>
    <x v="11"/>
    <n v="9578"/>
    <n v="10973"/>
    <x v="0"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n v="1844"/>
    <n v="1097"/>
    <x v="0"/>
    <x v="0"/>
    <s v="Comunità"/>
  </r>
  <r>
    <x v="88"/>
    <x v="12"/>
    <n v="6161"/>
    <n v="2680"/>
    <x v="0"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n v="665"/>
    <n v="0"/>
    <x v="0"/>
    <x v="0"/>
    <s v="Comunità"/>
  </r>
  <r>
    <x v="8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5"/>
    <n v="320"/>
    <n v="221"/>
    <x v="0"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n v="0"/>
    <n v="0"/>
    <x v="0"/>
    <x v="0"/>
    <s v="Comunità"/>
  </r>
  <r>
    <x v="88"/>
    <x v="16"/>
    <n v="52543"/>
    <n v="55063"/>
    <x v="0"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n v="3687"/>
    <n v="2862"/>
    <x v="0"/>
    <x v="0"/>
    <s v="Comunità"/>
  </r>
  <r>
    <x v="8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20"/>
    <n v="2900"/>
    <n v="3718"/>
    <x v="0"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n v="0"/>
    <n v="96"/>
    <x v="0"/>
    <x v="0"/>
    <s v="Comunità"/>
  </r>
  <r>
    <x v="88"/>
    <x v="21"/>
    <n v="25113"/>
    <n v="27596"/>
    <x v="0"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n v="3589"/>
    <n v="752"/>
    <x v="0"/>
    <x v="0"/>
    <s v="Comunità"/>
  </r>
  <r>
    <x v="89"/>
    <x v="0"/>
    <n v="1525.5200000000023"/>
    <n v="1525.52000000000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.5200000000023"/>
    <n v="8298.570000000007"/>
    <x v="0"/>
    <x v="0"/>
    <s v="Tubazioni"/>
  </r>
  <r>
    <x v="89"/>
    <x v="1"/>
    <n v="554.06999999999971"/>
    <n v="554.0699999999997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06999999999971"/>
    <n v="53.520000000001346"/>
    <x v="0"/>
    <x v="0"/>
    <s v="Tubazioni"/>
  </r>
  <r>
    <x v="89"/>
    <x v="2"/>
    <n v="20776.22"/>
    <n v="44716.12"/>
    <x v="0"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n v="0"/>
    <n v="0"/>
    <x v="0"/>
    <x v="0"/>
    <s v="Tubazioni"/>
  </r>
  <r>
    <x v="89"/>
    <x v="3"/>
    <n v="10596"/>
    <n v="8755.73"/>
    <x v="0"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n v="0"/>
    <n v="0"/>
    <x v="0"/>
    <x v="0"/>
    <s v="Tubazioni"/>
  </r>
  <r>
    <x v="89"/>
    <x v="4"/>
    <n v="107706.73"/>
    <n v="178193.84"/>
    <x v="0"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n v="0"/>
    <n v="0"/>
    <x v="0"/>
    <x v="0"/>
    <s v="Tubazioni"/>
  </r>
  <r>
    <x v="8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8"/>
    <n v="7659.94"/>
    <n v="8866.14"/>
    <x v="0"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n v="0"/>
    <n v="0"/>
    <x v="0"/>
    <x v="0"/>
    <s v="Tubazioni"/>
  </r>
  <r>
    <x v="89"/>
    <x v="9"/>
    <n v="1187.1199999999999"/>
    <n v="11419.12"/>
    <x v="0"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n v="0"/>
    <n v="0"/>
    <x v="0"/>
    <x v="0"/>
    <s v="Tubazioni"/>
  </r>
  <r>
    <x v="89"/>
    <x v="10"/>
    <n v="57553.770000000011"/>
    <n v="78818.560000000012"/>
    <x v="0"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n v="25050.810000000012"/>
    <n v="14777.370000000024"/>
    <x v="0"/>
    <x v="0"/>
    <s v="Tubazioni"/>
  </r>
  <r>
    <x v="89"/>
    <x v="11"/>
    <n v="17279.18"/>
    <n v="34327.65"/>
    <x v="0"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n v="0"/>
    <n v="0"/>
    <x v="0"/>
    <x v="0"/>
    <s v="Tubazioni"/>
  </r>
  <r>
    <x v="89"/>
    <x v="12"/>
    <n v="9553.27"/>
    <n v="25004.74"/>
    <x v="0"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n v="0"/>
    <n v="0"/>
    <x v="0"/>
    <x v="0"/>
    <s v="Tubazioni"/>
  </r>
  <r>
    <x v="89"/>
    <x v="13"/>
    <n v="4685.4799999999996"/>
    <n v="14720.66"/>
    <x v="0"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n v="0"/>
    <n v="133.53999999999996"/>
    <x v="0"/>
    <x v="0"/>
    <s v="Tubazioni"/>
  </r>
  <r>
    <x v="89"/>
    <x v="14"/>
    <n v="2248.23"/>
    <n v="444"/>
    <x v="0"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n v="0"/>
    <n v="0"/>
    <x v="0"/>
    <x v="0"/>
    <s v="Tubazioni"/>
  </r>
  <r>
    <x v="89"/>
    <x v="15"/>
    <n v="6513.19"/>
    <n v="11653.08"/>
    <x v="0"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n v="0"/>
    <n v="0"/>
    <x v="0"/>
    <x v="0"/>
    <s v="Tubazioni"/>
  </r>
  <r>
    <x v="89"/>
    <x v="16"/>
    <n v="70565.36"/>
    <n v="125724.79"/>
    <x v="0"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n v="0"/>
    <n v="0"/>
    <x v="0"/>
    <x v="0"/>
    <s v="Tubazioni"/>
  </r>
  <r>
    <x v="89"/>
    <x v="17"/>
    <n v="14735.53"/>
    <n v="0"/>
    <x v="0"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n v="0"/>
    <n v="0"/>
    <x v="0"/>
    <x v="0"/>
    <s v="Tubazioni"/>
  </r>
  <r>
    <x v="8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20"/>
    <n v="70567.05"/>
    <n v="114125.79"/>
    <x v="0"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n v="0"/>
    <n v="0"/>
    <x v="0"/>
    <x v="0"/>
    <s v="Tubazioni"/>
  </r>
  <r>
    <x v="89"/>
    <x v="21"/>
    <n v="15008.7"/>
    <n v="77495.070000000007"/>
    <x v="0"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n v="6884.75"/>
    <n v="23036.600000000006"/>
    <x v="0"/>
    <x v="0"/>
    <s v="Tubazioni"/>
  </r>
  <r>
    <x v="9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3"/>
    <n v="0"/>
    <n v="5366.74"/>
    <x v="0"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n v="0"/>
    <n v="0"/>
    <x v="0"/>
    <x v="0"/>
    <s v="Tubazioni"/>
  </r>
  <r>
    <x v="90"/>
    <x v="4"/>
    <n v="2604.19"/>
    <n v="30831.88"/>
    <x v="0"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n v="0"/>
    <n v="0"/>
    <x v="0"/>
    <x v="0"/>
    <s v="Tubazioni"/>
  </r>
  <r>
    <x v="9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3"/>
    <n v="503.92"/>
    <n v="0"/>
    <x v="0"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9"/>
    <n v="107614.94"/>
    <n v="189720.37"/>
    <x v="0"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n v="19099.630000000005"/>
    <n v="24526.089999999997"/>
    <x v="0"/>
    <x v="0"/>
    <s v="Tubazioni"/>
  </r>
  <r>
    <x v="9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21"/>
    <n v="618102.23"/>
    <n v="726865.77999999991"/>
    <x v="0"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n v="24073.04999999993"/>
    <n v="75190.780000000028"/>
    <x v="0"/>
    <x v="0"/>
    <s v="Tubazioni"/>
  </r>
  <r>
    <x v="91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3"/>
    <n v="9910.19"/>
    <n v="11043.37"/>
    <x v="0"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n v="0"/>
    <n v="0"/>
    <x v="0"/>
    <x v="0"/>
    <s v="Componenti per impianti"/>
  </r>
  <r>
    <x v="9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6"/>
    <n v="2134.37"/>
    <n v="2069.08"/>
    <x v="0"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n v="0"/>
    <n v="0"/>
    <x v="0"/>
    <x v="0"/>
    <s v="Componenti per impianti"/>
  </r>
  <r>
    <x v="91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9"/>
    <n v="2691.73"/>
    <n v="2837.99"/>
    <x v="0"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n v="0"/>
    <n v="0"/>
    <x v="0"/>
    <x v="0"/>
    <s v="Componenti per impianti"/>
  </r>
  <r>
    <x v="91"/>
    <x v="10"/>
    <n v="10877.69"/>
    <n v="16472.919999999998"/>
    <x v="0"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n v="0"/>
    <n v="0"/>
    <x v="0"/>
    <x v="0"/>
    <s v="Componenti per impianti"/>
  </r>
  <r>
    <x v="91"/>
    <x v="11"/>
    <n v="6828.03"/>
    <n v="13319.53"/>
    <x v="0"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n v="0"/>
    <n v="0"/>
    <x v="0"/>
    <x v="0"/>
    <s v="Componenti per impianti"/>
  </r>
  <r>
    <x v="91"/>
    <x v="12"/>
    <n v="4691"/>
    <n v="6367.29"/>
    <x v="0"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n v="0"/>
    <n v="0"/>
    <x v="0"/>
    <x v="0"/>
    <s v="Componenti per impianti"/>
  </r>
  <r>
    <x v="9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4"/>
    <n v="33584.43"/>
    <n v="40201.64"/>
    <x v="0"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n v="0"/>
    <n v="0"/>
    <x v="0"/>
    <x v="0"/>
    <s v="Componenti per impianti"/>
  </r>
  <r>
    <x v="91"/>
    <x v="15"/>
    <n v="3311.36"/>
    <n v="1585.23"/>
    <x v="0"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n v="0"/>
    <n v="0"/>
    <x v="0"/>
    <x v="0"/>
    <s v="Componenti per impianti"/>
  </r>
  <r>
    <x v="91"/>
    <x v="16"/>
    <n v="40983.61"/>
    <n v="55740.5"/>
    <x v="0"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n v="0"/>
    <n v="0"/>
    <x v="0"/>
    <x v="0"/>
    <s v="Componenti per impianti"/>
  </r>
  <r>
    <x v="9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20"/>
    <n v="24521.599999999999"/>
    <n v="29245.08"/>
    <x v="0"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n v="0"/>
    <n v="0"/>
    <x v="0"/>
    <x v="0"/>
    <s v="Componenti per impianti"/>
  </r>
  <r>
    <x v="91"/>
    <x v="21"/>
    <n v="5334.83"/>
    <n v="7570.8"/>
    <x v="0"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n v="0"/>
    <n v="0"/>
    <x v="0"/>
    <x v="0"/>
    <s v="Componenti per impianti"/>
  </r>
  <r>
    <x v="9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2"/>
    <n v="297805"/>
    <n v="315932"/>
    <x v="0"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n v="22186"/>
    <n v="53184"/>
    <x v="0"/>
    <x v="0"/>
    <s v="Componenti per impianti"/>
  </r>
  <r>
    <x v="92"/>
    <x v="3"/>
    <n v="16817"/>
    <n v="16204"/>
    <x v="0"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n v="3477"/>
    <n v="5184"/>
    <x v="0"/>
    <x v="0"/>
    <s v="Componenti per impianti"/>
  </r>
  <r>
    <x v="92"/>
    <x v="4"/>
    <n v="14011"/>
    <n v="16470"/>
    <x v="0"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n v="613"/>
    <n v="123"/>
    <x v="0"/>
    <x v="0"/>
    <s v="Componenti per impianti"/>
  </r>
  <r>
    <x v="9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7"/>
    <n v="9954"/>
    <n v="18514"/>
    <x v="0"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n v="60"/>
    <n v="152"/>
    <x v="0"/>
    <x v="0"/>
    <s v="Componenti per impianti"/>
  </r>
  <r>
    <x v="92"/>
    <x v="8"/>
    <n v="47305"/>
    <n v="34967"/>
    <x v="0"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n v="1883"/>
    <n v="1880"/>
    <x v="0"/>
    <x v="0"/>
    <s v="Componenti per impianti"/>
  </r>
  <r>
    <x v="92"/>
    <x v="9"/>
    <n v="12992"/>
    <n v="13389"/>
    <x v="0"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n v="-64"/>
    <n v="-69"/>
    <x v="0"/>
    <x v="0"/>
    <s v="Componenti per impianti"/>
  </r>
  <r>
    <x v="92"/>
    <x v="10"/>
    <n v="51776"/>
    <n v="56530"/>
    <x v="0"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n v="6788"/>
    <n v="12691"/>
    <x v="0"/>
    <x v="0"/>
    <s v="Componenti per impianti"/>
  </r>
  <r>
    <x v="92"/>
    <x v="11"/>
    <n v="20435"/>
    <n v="27055"/>
    <x v="0"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n v="-40"/>
    <n v="-138"/>
    <x v="0"/>
    <x v="0"/>
    <s v="Componenti per impianti"/>
  </r>
  <r>
    <x v="92"/>
    <x v="12"/>
    <n v="26507"/>
    <n v="35550"/>
    <x v="0"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n v="10795"/>
    <n v="2976"/>
    <x v="0"/>
    <x v="0"/>
    <s v="Componenti per impianti"/>
  </r>
  <r>
    <x v="9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14"/>
    <n v="764655"/>
    <n v="926098"/>
    <x v="0"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n v="121373"/>
    <n v="20913"/>
    <x v="0"/>
    <x v="0"/>
    <s v="Componenti per impianti"/>
  </r>
  <r>
    <x v="92"/>
    <x v="15"/>
    <n v="2465"/>
    <n v="2709"/>
    <x v="0"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n v="1330"/>
    <n v="0"/>
    <x v="0"/>
    <x v="0"/>
    <s v="Componenti per impianti"/>
  </r>
  <r>
    <x v="92"/>
    <x v="16"/>
    <n v="379886"/>
    <n v="441151"/>
    <x v="0"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n v="8540"/>
    <n v="10181"/>
    <x v="0"/>
    <x v="0"/>
    <s v="Componenti per impianti"/>
  </r>
  <r>
    <x v="92"/>
    <x v="17"/>
    <n v="191268"/>
    <n v="192960"/>
    <x v="0"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n v="21419"/>
    <n v="26265"/>
    <x v="0"/>
    <x v="0"/>
    <s v="Componenti per impianti"/>
  </r>
  <r>
    <x v="92"/>
    <x v="18"/>
    <n v="114777"/>
    <n v="175444"/>
    <x v="0"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n v="19051"/>
    <n v="11142"/>
    <x v="0"/>
    <x v="0"/>
    <s v="Componenti per impianti"/>
  </r>
  <r>
    <x v="92"/>
    <x v="19"/>
    <n v="100398"/>
    <n v="152481"/>
    <x v="0"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n v="19747"/>
    <n v="20487"/>
    <x v="0"/>
    <x v="0"/>
    <s v="Componenti per impianti"/>
  </r>
  <r>
    <x v="92"/>
    <x v="20"/>
    <n v="100451"/>
    <n v="174516"/>
    <x v="0"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n v="9721"/>
    <n v="12615"/>
    <x v="0"/>
    <x v="0"/>
    <s v="Componenti per impianti"/>
  </r>
  <r>
    <x v="92"/>
    <x v="21"/>
    <n v="12887"/>
    <n v="3604"/>
    <x v="0"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n v="-40"/>
    <n v="-4"/>
    <x v="0"/>
    <x v="0"/>
    <s v="Componenti per impianti"/>
  </r>
  <r>
    <x v="9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"/>
    <n v="390"/>
    <n v="39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"/>
    <n v="0"/>
    <x v="0"/>
    <x v="0"/>
    <s v="Tubazioni"/>
  </r>
  <r>
    <x v="93"/>
    <x v="2"/>
    <n v="6268"/>
    <n v="9453"/>
    <x v="0"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n v="0"/>
    <n v="0"/>
    <x v="0"/>
    <x v="0"/>
    <s v="Tubazioni"/>
  </r>
  <r>
    <x v="9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4"/>
    <n v="3699"/>
    <n v="0"/>
    <x v="0"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n v="0"/>
    <n v="0"/>
    <x v="0"/>
    <x v="0"/>
    <s v="Tubazioni"/>
  </r>
  <r>
    <x v="9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7"/>
    <n v="200.5"/>
    <n v="200.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.5"/>
    <n v="0"/>
    <x v="0"/>
    <x v="0"/>
    <s v="Tubazioni"/>
  </r>
  <r>
    <x v="93"/>
    <x v="8"/>
    <n v="16428"/>
    <n v="8979"/>
    <x v="0"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n v="0"/>
    <n v="1339.2000000000007"/>
    <x v="0"/>
    <x v="0"/>
    <s v="Tubazioni"/>
  </r>
  <r>
    <x v="93"/>
    <x v="9"/>
    <n v="193.99999999999955"/>
    <n v="3116.9999999999995"/>
    <x v="0"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n v="189.99999999999955"/>
    <n v="0"/>
    <x v="0"/>
    <x v="0"/>
    <s v="Tubazioni"/>
  </r>
  <r>
    <x v="93"/>
    <x v="10"/>
    <n v="12140.77"/>
    <n v="12078.77"/>
    <x v="0"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n v="864.77000000000044"/>
    <n v="984.1899999999996"/>
    <x v="0"/>
    <x v="0"/>
    <s v="Tubazioni"/>
  </r>
  <r>
    <x v="93"/>
    <x v="11"/>
    <n v="732.52999999999929"/>
    <n v="732.529999999999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.52999999999929"/>
    <n v="1249.1900000000005"/>
    <x v="0"/>
    <x v="0"/>
    <s v="Tubazioni"/>
  </r>
  <r>
    <x v="93"/>
    <x v="12"/>
    <n v="747"/>
    <n v="729"/>
    <x v="0"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n v="729"/>
    <n v="0"/>
    <x v="0"/>
    <x v="0"/>
    <s v="Tubazioni"/>
  </r>
  <r>
    <x v="93"/>
    <x v="13"/>
    <n v="614.80000000000018"/>
    <n v="614.8000000000001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.80000000000018"/>
    <n v="2578.6499999999996"/>
    <x v="0"/>
    <x v="0"/>
    <s v="Tubazioni"/>
  </r>
  <r>
    <x v="93"/>
    <x v="14"/>
    <n v="2534.6600000000035"/>
    <n v="2534.66000000000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4.6600000000035"/>
    <n v="3903.6199999999953"/>
    <x v="0"/>
    <x v="0"/>
    <s v="Tubazioni"/>
  </r>
  <r>
    <x v="9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6"/>
    <n v="37841.839999999997"/>
    <n v="46817.84"/>
    <x v="0"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n v="1266.8399999999983"/>
    <n v="0"/>
    <x v="0"/>
    <x v="0"/>
    <s v="Tubazioni"/>
  </r>
  <r>
    <x v="9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20"/>
    <n v="893.51000000000113"/>
    <n v="439.51000000000113"/>
    <x v="0"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n v="439.51000000000113"/>
    <n v="0"/>
    <x v="0"/>
    <x v="0"/>
    <s v="Tubazioni"/>
  </r>
  <r>
    <x v="93"/>
    <x v="21"/>
    <n v="1632.6600000000053"/>
    <n v="1632.66000000000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2.6600000000053"/>
    <n v="1504.7299999999977"/>
    <x v="0"/>
    <x v="0"/>
    <s v="Tubazioni"/>
  </r>
  <r>
    <x v="9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"/>
    <n v="-1995.4399999999998"/>
    <n v="-1995.439999999999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95.4399999999998"/>
    <n v="0"/>
    <x v="0"/>
    <x v="0"/>
    <s v="Valvole"/>
  </r>
  <r>
    <x v="94"/>
    <x v="2"/>
    <n v="93738.369999999966"/>
    <n v="135421.76000000001"/>
    <x v="0"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n v="0"/>
    <n v="744.26"/>
    <x v="0"/>
    <x v="0"/>
    <s v="Valvole"/>
  </r>
  <r>
    <x v="94"/>
    <x v="3"/>
    <n v="27969.71"/>
    <n v="28995.39"/>
    <x v="0"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n v="0"/>
    <n v="0"/>
    <x v="0"/>
    <x v="0"/>
    <s v="Valvole"/>
  </r>
  <r>
    <x v="94"/>
    <x v="4"/>
    <n v="73136.449999999983"/>
    <n v="32719.739999999998"/>
    <x v="0"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n v="1316.5499999999956"/>
    <n v="5154.9399999999951"/>
    <x v="0"/>
    <x v="0"/>
    <s v="Valvole"/>
  </r>
  <r>
    <x v="94"/>
    <x v="5"/>
    <n v="2224.0500000000002"/>
    <n v="2000.26"/>
    <x v="0"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n v="0"/>
    <n v="0"/>
    <x v="0"/>
    <x v="0"/>
    <s v="Valvole"/>
  </r>
  <r>
    <x v="9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7"/>
    <n v="9793.4"/>
    <n v="10217.84"/>
    <x v="0"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n v="0"/>
    <n v="0"/>
    <x v="0"/>
    <x v="0"/>
    <s v="Valvole"/>
  </r>
  <r>
    <x v="94"/>
    <x v="8"/>
    <n v="1711.1999999999998"/>
    <n v="1886.9799999999998"/>
    <x v="0"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n v="0"/>
    <n v="0"/>
    <x v="0"/>
    <x v="0"/>
    <s v="Valvole"/>
  </r>
  <r>
    <x v="94"/>
    <x v="9"/>
    <n v="7625.14"/>
    <n v="15832.58"/>
    <x v="0"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n v="0"/>
    <n v="0"/>
    <x v="0"/>
    <x v="0"/>
    <s v="Valvole"/>
  </r>
  <r>
    <x v="94"/>
    <x v="10"/>
    <n v="20984.579999999998"/>
    <n v="28548.240000000013"/>
    <x v="0"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n v="0"/>
    <n v="0"/>
    <x v="0"/>
    <x v="0"/>
    <s v="Valvole"/>
  </r>
  <r>
    <x v="94"/>
    <x v="11"/>
    <n v="5360.12"/>
    <n v="5709.1500000000005"/>
    <x v="0"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n v="0"/>
    <n v="0"/>
    <x v="0"/>
    <x v="0"/>
    <s v="Valvole"/>
  </r>
  <r>
    <x v="94"/>
    <x v="12"/>
    <n v="3511.49"/>
    <n v="8007.21"/>
    <x v="0"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n v="0"/>
    <n v="0"/>
    <x v="0"/>
    <x v="0"/>
    <s v="Valvole"/>
  </r>
  <r>
    <x v="94"/>
    <x v="13"/>
    <n v="14229.24"/>
    <n v="12941.650000000001"/>
    <x v="0"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n v="0"/>
    <n v="88.460000000000036"/>
    <x v="0"/>
    <x v="0"/>
    <s v="Valvole"/>
  </r>
  <r>
    <x v="94"/>
    <x v="14"/>
    <n v="122236.05"/>
    <n v="133115.09999999998"/>
    <x v="0"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n v="404.8799999999992"/>
    <n v="4261.2700000000041"/>
    <x v="0"/>
    <x v="0"/>
    <s v="Valvole"/>
  </r>
  <r>
    <x v="94"/>
    <x v="15"/>
    <n v="1769.6700000000003"/>
    <n v="41116.019999999997"/>
    <x v="0"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n v="0"/>
    <n v="0"/>
    <x v="0"/>
    <x v="0"/>
    <s v="Valvole"/>
  </r>
  <r>
    <x v="9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20"/>
    <n v="99435.790000000008"/>
    <n v="125033.15000000001"/>
    <x v="0"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n v="0"/>
    <n v="0"/>
    <x v="0"/>
    <x v="0"/>
    <s v="Valvole"/>
  </r>
  <r>
    <x v="94"/>
    <x v="21"/>
    <n v="35148.65"/>
    <n v="33297.749999999993"/>
    <x v="0"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n v="0"/>
    <n v="0"/>
    <x v="0"/>
    <x v="0"/>
    <s v="Valvole"/>
  </r>
  <r>
    <x v="95"/>
    <x v="0"/>
    <n v="305.99"/>
    <n v="0"/>
    <x v="0"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n v="0"/>
    <n v="0"/>
    <x v="0"/>
    <x v="0"/>
    <s v="Vasi ad espansione"/>
  </r>
  <r>
    <x v="95"/>
    <x v="1"/>
    <n v="624.56000000000006"/>
    <n v="1285.27"/>
    <x v="0"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n v="0"/>
    <n v="0"/>
    <x v="0"/>
    <x v="0"/>
    <s v="Vasi ad espansione"/>
  </r>
  <r>
    <x v="9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4"/>
    <n v="29944.919999999987"/>
    <n v="31370.349999999984"/>
    <x v="0"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n v="27557.109999999986"/>
    <n v="37213.900000000023"/>
    <x v="0"/>
    <x v="0"/>
    <s v="Vasi ad espansione"/>
  </r>
  <r>
    <x v="95"/>
    <x v="5"/>
    <n v="188.05999999999997"/>
    <n v="0"/>
    <x v="0"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7"/>
    <n v="1455.58"/>
    <n v="489.5"/>
    <x v="0"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n v="0"/>
    <n v="0"/>
    <x v="0"/>
    <x v="0"/>
    <s v="Vasi ad espansione"/>
  </r>
  <r>
    <x v="95"/>
    <x v="8"/>
    <n v="9919.6700000000019"/>
    <n v="7532.91"/>
    <x v="0"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n v="0"/>
    <n v="0"/>
    <x v="0"/>
    <x v="0"/>
    <s v="Vasi ad espansione"/>
  </r>
  <r>
    <x v="95"/>
    <x v="9"/>
    <n v="2192.7400000000002"/>
    <n v="1423.6000000000001"/>
    <x v="0"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n v="0"/>
    <n v="0"/>
    <x v="0"/>
    <x v="0"/>
    <s v="Vasi ad espansione"/>
  </r>
  <r>
    <x v="95"/>
    <x v="10"/>
    <n v="6074.89"/>
    <n v="7548.5699999999988"/>
    <x v="0"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n v="0"/>
    <n v="0"/>
    <x v="0"/>
    <x v="0"/>
    <s v="Vasi ad espansione"/>
  </r>
  <r>
    <x v="95"/>
    <x v="11"/>
    <n v="3931.68"/>
    <n v="5797.4800000000005"/>
    <x v="0"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n v="0"/>
    <n v="0"/>
    <x v="0"/>
    <x v="0"/>
    <s v="Vasi ad espansione"/>
  </r>
  <r>
    <x v="95"/>
    <x v="12"/>
    <n v="1765.29"/>
    <n v="2701.78"/>
    <x v="0"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n v="0"/>
    <n v="0"/>
    <x v="0"/>
    <x v="0"/>
    <s v="Vasi ad espansione"/>
  </r>
  <r>
    <x v="95"/>
    <x v="13"/>
    <n v="8940.2800000000007"/>
    <n v="9906.27"/>
    <x v="0"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n v="6674.1100000000006"/>
    <n v="3132.0099999999948"/>
    <x v="0"/>
    <x v="0"/>
    <s v="Vasi ad espansione"/>
  </r>
  <r>
    <x v="95"/>
    <x v="14"/>
    <n v="24711.049999999996"/>
    <n v="25580.309999999998"/>
    <x v="0"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n v="0"/>
    <n v="0"/>
    <x v="0"/>
    <x v="0"/>
    <s v="Vasi ad espansione"/>
  </r>
  <r>
    <x v="95"/>
    <x v="15"/>
    <n v="2254.0099999999984"/>
    <n v="2254.00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4.0099999999984"/>
    <n v="4154.07"/>
    <x v="0"/>
    <x v="0"/>
    <s v="Vasi ad espansione"/>
  </r>
  <r>
    <x v="95"/>
    <x v="16"/>
    <n v="14599.76"/>
    <n v="17231.479999999996"/>
    <x v="0"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n v="0"/>
    <n v="0"/>
    <x v="0"/>
    <x v="0"/>
    <s v="Vasi ad espansione"/>
  </r>
  <r>
    <x v="9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20"/>
    <n v="6829.46"/>
    <n v="8832.2799999999988"/>
    <x v="0"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n v="0"/>
    <n v="0"/>
    <x v="0"/>
    <x v="0"/>
    <s v="Vasi ad espansione"/>
  </r>
  <r>
    <x v="95"/>
    <x v="21"/>
    <n v="39787.919999999998"/>
    <n v="42571.79"/>
    <x v="0"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n v="26816.130000000005"/>
    <n v="20507.350000000006"/>
    <x v="0"/>
    <x v="0"/>
    <s v="Vasi ad espansione"/>
  </r>
  <r>
    <x v="9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"/>
    <n v="1995.44"/>
    <n v="0"/>
    <x v="0"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n v="0"/>
    <n v="0"/>
    <x v="0"/>
    <x v="0"/>
    <s v="Ventilazione"/>
  </r>
  <r>
    <x v="96"/>
    <x v="2"/>
    <n v="1995.44"/>
    <n v="0"/>
    <x v="0"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n v="0"/>
    <n v="0"/>
    <x v="0"/>
    <x v="0"/>
    <s v="Ventilazione"/>
  </r>
  <r>
    <x v="9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4"/>
    <n v="34773.450000000004"/>
    <n v="25259.250000000004"/>
    <x v="0"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n v="0"/>
    <n v="0"/>
    <x v="0"/>
    <x v="0"/>
    <s v="Ventilazione"/>
  </r>
  <r>
    <x v="9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9"/>
    <n v="4997.71"/>
    <n v="5585.36"/>
    <x v="0"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n v="0"/>
    <n v="0"/>
    <x v="0"/>
    <x v="0"/>
    <s v="Ventilazione"/>
  </r>
  <r>
    <x v="9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1"/>
    <n v="3152.4600000000005"/>
    <n v="1053.1099999999999"/>
    <x v="0"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n v="0"/>
    <n v="0"/>
    <x v="0"/>
    <x v="0"/>
    <s v="Ventilazione"/>
  </r>
  <r>
    <x v="96"/>
    <x v="12"/>
    <n v="1852.0899999999997"/>
    <n v="0"/>
    <x v="0"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n v="0"/>
    <n v="0"/>
    <x v="0"/>
    <x v="0"/>
    <s v="Ventilazione"/>
  </r>
  <r>
    <x v="96"/>
    <x v="13"/>
    <n v="705.14"/>
    <n v="535"/>
    <x v="0"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n v="0"/>
    <n v="0"/>
    <x v="0"/>
    <x v="0"/>
    <s v="Ventilazione"/>
  </r>
  <r>
    <x v="96"/>
    <x v="14"/>
    <n v="10441.670000000002"/>
    <n v="29070.749999999993"/>
    <x v="0"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n v="0"/>
    <n v="0"/>
    <x v="0"/>
    <x v="0"/>
    <s v="Ventilazione"/>
  </r>
  <r>
    <x v="9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2"/>
    <n v="0"/>
    <n v="294.64"/>
    <x v="0"/>
    <m/>
    <m/>
    <m/>
    <m/>
    <m/>
    <m/>
    <m/>
    <m/>
    <n v="0"/>
    <n v="0"/>
    <n v="0"/>
    <n v="294.64"/>
    <n v="0"/>
    <n v="0"/>
    <n v="0"/>
    <n v="0"/>
    <n v="0"/>
    <n v="0"/>
    <n v="0"/>
    <n v="0"/>
    <n v="0"/>
    <n v="0"/>
    <x v="0"/>
    <x v="0"/>
    <s v="Elettropompe"/>
  </r>
  <r>
    <x v="9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4"/>
    <n v="94185.690000000061"/>
    <n v="110105.11999999994"/>
    <x v="0"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n v="5854.7300000000105"/>
    <n v="43098.540000000095"/>
    <x v="0"/>
    <x v="0"/>
    <s v="Elettropompe"/>
  </r>
  <r>
    <x v="9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3"/>
    <n v="617.7600000000001"/>
    <n v="0"/>
    <x v="0"/>
    <m/>
    <m/>
    <m/>
    <m/>
    <m/>
    <m/>
    <m/>
    <m/>
    <n v="0"/>
    <n v="0"/>
    <n v="617.7600000000001"/>
    <n v="0"/>
    <n v="0"/>
    <n v="0"/>
    <n v="0"/>
    <n v="0"/>
    <n v="0"/>
    <n v="0"/>
    <n v="0"/>
    <n v="0"/>
    <n v="0"/>
    <n v="0"/>
    <x v="0"/>
    <x v="0"/>
    <s v="Elettropompe"/>
  </r>
  <r>
    <x v="9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5"/>
    <n v="13686.460000000001"/>
    <n v="19950.28"/>
    <x v="0"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n v="1306.2300000000032"/>
    <n v="2829.1099999999969"/>
    <x v="0"/>
    <x v="0"/>
    <s v="Elettropompe"/>
  </r>
  <r>
    <x v="9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7"/>
    <n v="7765"/>
    <n v="83506.959999999992"/>
    <x v="0"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n v="0"/>
    <n v="6797.9899999999907"/>
    <x v="0"/>
    <x v="0"/>
    <s v="Elettropompe"/>
  </r>
  <r>
    <x v="97"/>
    <x v="18"/>
    <n v="92889.149999999965"/>
    <n v="17342.339999999986"/>
    <x v="0"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n v="4711.1399999999849"/>
    <n v="0"/>
    <x v="0"/>
    <x v="0"/>
    <s v="Elettropompe"/>
  </r>
  <r>
    <x v="97"/>
    <x v="19"/>
    <n v="47904.33"/>
    <n v="68671.360000000015"/>
    <x v="0"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n v="2690.9800000000032"/>
    <n v="1195.0499999999738"/>
    <x v="0"/>
    <x v="0"/>
    <s v="Elettropompe"/>
  </r>
  <r>
    <x v="9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21"/>
    <n v="119861.61"/>
    <n v="115720.68000000001"/>
    <x v="0"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n v="9424.2400000000052"/>
    <n v="8467.0400000000081"/>
    <x v="0"/>
    <x v="0"/>
    <s v="Elettropomp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DCA159-E748-4ACC-A234-F62C7042B3D9}" name="Tabella pivot1" cacheId="122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 chartFormat="1">
  <location ref="A5:F105" firstHeaderRow="0" firstDataRow="1" firstDataCol="2"/>
  <pivotFields count="38">
    <pivotField axis="axisRow" compact="0" showAll="0" sortType="descending">
      <items count="101">
        <item sd="0" x="70"/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m="1" x="98"/>
        <item m="1" x="99"/>
        <item x="27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 sortType="ascending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m="1" x="22"/>
        <item t="default"/>
      </items>
    </pivotField>
    <pivotField dataField="1" compact="0" numFmtId="164" showAll="0"/>
    <pivotField dataField="1" compact="0" numFmtId="164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64" showAll="0"/>
    <pivotField compact="0" numFmtId="164" showAll="0"/>
    <pivotField compact="0" numFmtId="164" showAll="0"/>
    <pivotField compact="0" numFmtId="164" showAll="0"/>
    <pivotField compact="0" numFmtId="164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dragToRow="0" dragToCol="0" dragToPage="0" showAll="0" defaultSubtotal="0"/>
    <pivotField dataField="1"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11"/>
    </i>
    <i r="1">
      <x v="51"/>
    </i>
    <i r="1">
      <x v="41"/>
    </i>
    <i r="1">
      <x v="29"/>
    </i>
    <i r="1">
      <x v="24"/>
    </i>
    <i r="1">
      <x v="49"/>
    </i>
    <i r="1">
      <x v="38"/>
    </i>
    <i r="1">
      <x v="79"/>
    </i>
    <i r="1">
      <x v="48"/>
    </i>
    <i r="1">
      <x v="22"/>
    </i>
    <i r="1">
      <x v="82"/>
    </i>
    <i r="1">
      <x v="14"/>
    </i>
    <i r="1">
      <x v="31"/>
    </i>
    <i r="1">
      <x v="16"/>
    </i>
    <i r="1">
      <x v="91"/>
    </i>
    <i r="1">
      <x v="62"/>
    </i>
    <i r="1">
      <x v="99"/>
    </i>
    <i r="1">
      <x v="4"/>
    </i>
    <i r="1">
      <x v="7"/>
    </i>
    <i r="1">
      <x v="64"/>
    </i>
    <i r="1">
      <x v="90"/>
    </i>
    <i r="1">
      <x v="65"/>
    </i>
    <i r="1">
      <x v="57"/>
    </i>
    <i r="1">
      <x v="61"/>
    </i>
    <i r="1">
      <x v="37"/>
    </i>
    <i r="1">
      <x v="21"/>
    </i>
    <i r="1">
      <x v="35"/>
    </i>
    <i r="1">
      <x v="95"/>
    </i>
    <i r="1">
      <x v="87"/>
    </i>
    <i r="1">
      <x v="25"/>
    </i>
    <i r="1">
      <x v="69"/>
    </i>
    <i r="1">
      <x v="18"/>
    </i>
    <i r="1">
      <x v="6"/>
    </i>
    <i r="1">
      <x v="92"/>
    </i>
    <i r="1">
      <x v="42"/>
    </i>
    <i r="1">
      <x v="76"/>
    </i>
    <i r="1">
      <x v="20"/>
    </i>
    <i r="1">
      <x v="3"/>
    </i>
    <i r="1">
      <x v="36"/>
    </i>
    <i r="1">
      <x v="86"/>
    </i>
    <i r="1">
      <x v="72"/>
    </i>
    <i r="1">
      <x v="39"/>
    </i>
    <i r="1">
      <x v="5"/>
    </i>
    <i r="1">
      <x v="74"/>
    </i>
    <i r="1">
      <x v="28"/>
    </i>
    <i r="1">
      <x v="11"/>
    </i>
    <i r="1">
      <x v="23"/>
    </i>
    <i r="1">
      <x v="33"/>
    </i>
    <i r="1">
      <x v="9"/>
    </i>
    <i r="1">
      <x v="85"/>
    </i>
    <i r="1">
      <x v="32"/>
    </i>
    <i r="1">
      <x v="43"/>
    </i>
    <i r="1">
      <x v="27"/>
    </i>
    <i r="1">
      <x v="2"/>
    </i>
    <i r="1">
      <x v="26"/>
    </i>
    <i r="1">
      <x v="77"/>
    </i>
    <i r="1">
      <x v="70"/>
    </i>
    <i r="1">
      <x v="63"/>
    </i>
    <i r="1">
      <x v="84"/>
    </i>
    <i r="1">
      <x v="93"/>
    </i>
    <i r="1">
      <x v="78"/>
    </i>
    <i r="1">
      <x v="80"/>
    </i>
    <i r="1">
      <x v="54"/>
    </i>
    <i r="1">
      <x v="34"/>
    </i>
    <i r="1">
      <x v="83"/>
    </i>
    <i r="1">
      <x v="71"/>
    </i>
    <i r="1">
      <x v="46"/>
    </i>
    <i r="1">
      <x v="44"/>
    </i>
    <i r="1">
      <x v="67"/>
    </i>
    <i r="1">
      <x v="50"/>
    </i>
    <i r="1">
      <x v="40"/>
    </i>
    <i r="1">
      <x v="68"/>
    </i>
    <i r="1">
      <x v="81"/>
    </i>
    <i r="1">
      <x v="1"/>
    </i>
    <i r="1">
      <x v="19"/>
    </i>
    <i r="1">
      <x v="66"/>
    </i>
    <i r="1">
      <x v="45"/>
    </i>
    <i r="1">
      <x v="10"/>
    </i>
    <i r="1">
      <x v="12"/>
    </i>
    <i r="1">
      <x v="60"/>
    </i>
    <i r="1">
      <x v="13"/>
    </i>
    <i r="1">
      <x v="96"/>
    </i>
    <i r="1">
      <x v="88"/>
    </i>
    <i r="1">
      <x v="58"/>
    </i>
    <i r="1">
      <x v="55"/>
    </i>
    <i r="1">
      <x v="53"/>
    </i>
    <i r="1">
      <x v="59"/>
    </i>
    <i r="1">
      <x v="17"/>
    </i>
    <i r="1">
      <x v="89"/>
    </i>
    <i r="1">
      <x v="73"/>
    </i>
    <i r="1">
      <x v="30"/>
    </i>
    <i r="1">
      <x v="56"/>
    </i>
    <i r="1">
      <x v="94"/>
    </i>
    <i r="1">
      <x v="47"/>
    </i>
    <i r="1">
      <x v="15"/>
    </i>
    <i r="1">
      <x v="75"/>
    </i>
    <i r="1">
      <x/>
    </i>
    <i r="1">
      <x v="8"/>
    </i>
    <i r="1">
      <x v="5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Fatt. Progr.2020 " fld="2" baseField="0" baseItem="0" numFmtId="165"/>
    <dataField name="Fatt. Progr.2021 " fld="3" baseField="0" baseItem="0" numFmtId="165"/>
    <dataField name="Δ € Fatt. Progr " fld="29" baseField="0" baseItem="0" numFmtId="165"/>
    <dataField name="Δ % Fatt. Progr " fld="30" baseField="0" baseItem="0" numFmtId="10"/>
  </dataFields>
  <formats count="22">
    <format dxfId="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 selected="0"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7">
      <pivotArea field="0" type="button" dataOnly="0" labelOnly="1" outline="0" axis="axisRow" fieldPosition="1"/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4">
      <pivotArea field="0" type="button" dataOnly="0" labelOnly="1" outline="0" axis="axisRow" fieldPosition="1"/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1">
      <pivotArea field="0" type="button" dataOnly="0" labelOnly="1" outline="0" axis="axisRow" fieldPosition="1"/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0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1" type="button" dataOnly="0" labelOnly="1" outline="0" axis="axisRow" fieldPosition="0"/>
    </format>
    <format dxfId="1">
      <pivotArea field="0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F5A55-4B09-4ECA-B289-2A40D4E6A011}" name="Tabella pivot2" cacheId="125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>
  <location ref="H5:V105" firstHeaderRow="0" firstDataRow="1" firstDataCol="2"/>
  <pivotFields count="38">
    <pivotField axis="axisRow" compact="0" showAll="0" sortType="descending">
      <items count="99">
        <item sd="0" x="7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showAll="0">
      <items count="23">
        <item h="1" x="0"/>
        <item h="1" x="1"/>
        <item h="1" sd="0" x="3"/>
        <item h="1" sd="0" x="4"/>
        <item h="1" x="5"/>
        <item h="1" sd="0" x="6"/>
        <item h="1" sd="0" x="7"/>
        <item h="1" sd="0" x="8"/>
        <item h="1" x="9"/>
        <item h="1" sd="0" x="10"/>
        <item x="11"/>
        <item h="1" sd="0" x="12"/>
        <item h="1" sd="0" x="13"/>
        <item h="1" x="14"/>
        <item h="1" sd="0" x="15"/>
        <item h="1" x="16"/>
        <item h="1" sd="0" x="17"/>
        <item h="1" sd="0" x="18"/>
        <item h="1" sd="0" x="20"/>
        <item h="1" sd="0" x="21"/>
        <item h="1" sd="0" x="2"/>
        <item h="1" sd="0" x="19"/>
        <item t="default" sd="0"/>
      </items>
    </pivotField>
    <pivotField compact="0" numFmtId="164" showAll="0"/>
    <pivotField dataField="1" compact="0" numFmtId="164" showAll="0"/>
    <pivotField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numFmtId="164" showAll="0"/>
    <pivotField name="GIU 212" dataField="1" compact="0" numFmtId="164" showAll="0"/>
    <pivotField compact="0" numFmtId="164" showAll="0"/>
    <pivotField name="LUG 212" dataField="1" compact="0" numFmtId="164" showAll="0"/>
    <pivotField compact="0" numFmtId="164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10"/>
    </i>
    <i r="1">
      <x v="51"/>
    </i>
    <i r="1">
      <x v="41"/>
    </i>
    <i r="1">
      <x v="29"/>
    </i>
    <i r="1">
      <x v="23"/>
    </i>
    <i r="1">
      <x v="49"/>
    </i>
    <i r="1">
      <x v="38"/>
    </i>
    <i r="1">
      <x v="79"/>
    </i>
    <i r="1">
      <x v="48"/>
    </i>
    <i r="1">
      <x v="21"/>
    </i>
    <i r="1">
      <x v="82"/>
    </i>
    <i r="1">
      <x v="13"/>
    </i>
    <i r="1">
      <x v="31"/>
    </i>
    <i r="1">
      <x v="15"/>
    </i>
    <i r="1">
      <x v="91"/>
    </i>
    <i r="1">
      <x v="62"/>
    </i>
    <i r="1">
      <x v="27"/>
    </i>
    <i r="1">
      <x v="3"/>
    </i>
    <i r="1">
      <x v="6"/>
    </i>
    <i r="1">
      <x v="64"/>
    </i>
    <i r="1">
      <x v="90"/>
    </i>
    <i r="1">
      <x v="65"/>
    </i>
    <i r="1">
      <x v="57"/>
    </i>
    <i r="1">
      <x v="61"/>
    </i>
    <i r="1">
      <x v="37"/>
    </i>
    <i r="1">
      <x v="20"/>
    </i>
    <i r="1">
      <x v="35"/>
    </i>
    <i r="1">
      <x v="95"/>
    </i>
    <i r="1">
      <x v="87"/>
    </i>
    <i r="1">
      <x v="24"/>
    </i>
    <i r="1">
      <x v="69"/>
    </i>
    <i r="1">
      <x v="17"/>
    </i>
    <i r="1">
      <x v="5"/>
    </i>
    <i r="1">
      <x v="92"/>
    </i>
    <i r="1">
      <x v="42"/>
    </i>
    <i r="1">
      <x v="76"/>
    </i>
    <i r="1">
      <x v="19"/>
    </i>
    <i r="1">
      <x v="2"/>
    </i>
    <i r="1">
      <x v="36"/>
    </i>
    <i r="1">
      <x v="86"/>
    </i>
    <i r="1">
      <x v="72"/>
    </i>
    <i r="1">
      <x v="39"/>
    </i>
    <i r="1">
      <x v="4"/>
    </i>
    <i r="1">
      <x v="74"/>
    </i>
    <i r="1">
      <x v="28"/>
    </i>
    <i r="1">
      <x v="10"/>
    </i>
    <i r="1">
      <x v="22"/>
    </i>
    <i r="1">
      <x v="33"/>
    </i>
    <i r="1">
      <x v="8"/>
    </i>
    <i r="1">
      <x v="85"/>
    </i>
    <i r="1">
      <x v="32"/>
    </i>
    <i r="1">
      <x v="43"/>
    </i>
    <i r="1">
      <x v="26"/>
    </i>
    <i r="1">
      <x v="1"/>
    </i>
    <i r="1">
      <x v="25"/>
    </i>
    <i r="1">
      <x v="77"/>
    </i>
    <i r="1">
      <x v="70"/>
    </i>
    <i r="1">
      <x v="63"/>
    </i>
    <i r="1">
      <x v="84"/>
    </i>
    <i r="1">
      <x v="93"/>
    </i>
    <i r="1">
      <x v="78"/>
    </i>
    <i r="1">
      <x v="80"/>
    </i>
    <i r="1">
      <x v="54"/>
    </i>
    <i r="1">
      <x v="34"/>
    </i>
    <i r="1">
      <x v="83"/>
    </i>
    <i r="1">
      <x v="71"/>
    </i>
    <i r="1">
      <x v="46"/>
    </i>
    <i r="1">
      <x v="44"/>
    </i>
    <i r="1">
      <x v="9"/>
    </i>
    <i r="1">
      <x v="14"/>
    </i>
    <i r="1">
      <x v="67"/>
    </i>
    <i r="1">
      <x v="66"/>
    </i>
    <i r="1">
      <x v="68"/>
    </i>
    <i r="1">
      <x v="56"/>
    </i>
    <i r="1">
      <x v="30"/>
    </i>
    <i r="1">
      <x v="88"/>
    </i>
    <i r="1">
      <x v="58"/>
    </i>
    <i r="1">
      <x v="12"/>
    </i>
    <i r="1">
      <x v="7"/>
    </i>
    <i r="1">
      <x v="53"/>
    </i>
    <i r="1">
      <x v="81"/>
    </i>
    <i r="1">
      <x v="59"/>
    </i>
    <i r="1">
      <x v="55"/>
    </i>
    <i r="1">
      <x v="47"/>
    </i>
    <i r="1">
      <x v="50"/>
    </i>
    <i r="1">
      <x v="97"/>
    </i>
    <i r="1">
      <x v="11"/>
    </i>
    <i r="1">
      <x v="75"/>
    </i>
    <i r="1">
      <x v="89"/>
    </i>
    <i r="1">
      <x v="40"/>
    </i>
    <i r="1">
      <x v="45"/>
    </i>
    <i r="1">
      <x v="60"/>
    </i>
    <i r="1">
      <x v="16"/>
    </i>
    <i r="1">
      <x v="94"/>
    </i>
    <i r="1">
      <x/>
    </i>
    <i r="1">
      <x v="96"/>
    </i>
    <i r="1">
      <x v="73"/>
    </i>
    <i r="1">
      <x v="18"/>
    </i>
    <i r="1">
      <x v="5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Fatt. Progr.2021 " fld="3" baseField="0" baseItem="0"/>
    <dataField name="GEN 21 " fld="6" baseField="0" baseItem="0"/>
    <dataField name="FEB 21 " fld="8" baseField="0" baseItem="0"/>
    <dataField name="MAR 21 " fld="10" baseField="0" baseItem="0"/>
    <dataField name="APR 21 " fld="12" baseField="0" baseItem="0"/>
    <dataField name="MAG 21 " fld="14" baseField="0" baseItem="0"/>
    <dataField name="GIU 21" fld="16" baseField="0" baseItem="0"/>
    <dataField name="LUG 21 " fld="18" baseField="0" baseItem="0"/>
    <dataField name="AGO 21 " fld="20" baseField="1" baseItem="15"/>
    <dataField name="SET 21 " fld="22" baseField="1" baseItem="15"/>
    <dataField name="OTT 21 " fld="24" baseField="1" baseItem="15"/>
    <dataField name="NOV 21 " fld="26" baseField="1" baseItem="15"/>
    <dataField name="DIC 21 " fld="28" baseField="1" baseItem="15"/>
  </dataFields>
  <formats count="21">
    <format dxfId="42">
      <pivotArea field="0" type="button" dataOnly="0" labelOnly="1" outline="0" axis="axisRow" fieldPosition="1"/>
    </format>
    <format dxfId="41">
      <pivotArea field="1" type="button" dataOnly="0" labelOnly="1" outline="0" axis="axisRow" fieldPosition="0"/>
    </format>
    <format dxfId="40">
      <pivotArea field="0" type="button" dataOnly="0" labelOnly="1" outline="0" axis="axisRow" fieldPosition="1"/>
    </format>
    <format dxfId="39">
      <pivotArea field="1" type="button" dataOnly="0" labelOnly="1" outline="0" axis="axisRow" fieldPosition="0"/>
    </format>
    <format dxfId="38">
      <pivotArea field="0" type="button" dataOnly="0" labelOnly="1" outline="0" axis="axisRow" fieldPosition="1"/>
    </format>
    <format dxfId="37">
      <pivotArea field="1" type="button" dataOnly="0" labelOnly="1" outline="0" axis="axisRow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1" type="button" dataOnly="0" labelOnly="1" outline="0" axis="axisRow" fieldPosition="0"/>
    </format>
    <format dxfId="31">
      <pivotArea field="0" type="button" dataOnly="0" labelOnly="1" outline="0" axis="axisRow" fieldPosition="1"/>
    </format>
    <format dxfId="30">
      <pivotArea dataOnly="0" labelOnly="1" outline="0" fieldPosition="0">
        <references count="1">
          <reference field="1" count="0"/>
        </references>
      </pivotArea>
    </format>
    <format dxfId="29">
      <pivotArea dataOnly="0" labelOnly="1" grandRow="1" outline="0" fieldPosition="0"/>
    </format>
    <format dxfId="28">
      <pivotArea dataOnly="0" labelOnly="1" outline="0" fieldPosition="0">
        <references count="2">
          <reference field="0" count="50">
            <x v="0"/>
            <x v="1"/>
            <x v="2"/>
            <x v="3"/>
            <x v="8"/>
            <x v="11"/>
            <x v="12"/>
            <x v="13"/>
            <x v="14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  <x v="48"/>
            <x v="51"/>
            <x v="57"/>
            <x v="59"/>
            <x v="61"/>
            <x v="62"/>
            <x v="63"/>
            <x v="64"/>
            <x v="65"/>
            <x v="67"/>
            <x v="69"/>
            <x v="70"/>
            <x v="71"/>
            <x v="73"/>
            <x v="75"/>
            <x v="77"/>
            <x v="79"/>
            <x v="81"/>
            <x v="87"/>
            <x v="88"/>
          </reference>
          <reference field="1" count="0" selected="0"/>
        </references>
      </pivotArea>
    </format>
    <format dxfId="27">
      <pivotArea dataOnly="0" labelOnly="1" outline="0" fieldPosition="0">
        <references count="2">
          <reference field="0" count="47">
            <x v="4"/>
            <x v="5"/>
            <x v="6"/>
            <x v="7"/>
            <x v="9"/>
            <x v="10"/>
            <x v="15"/>
            <x v="16"/>
            <x v="17"/>
            <x v="20"/>
            <x v="22"/>
            <x v="40"/>
            <x v="41"/>
            <x v="42"/>
            <x v="44"/>
            <x v="45"/>
            <x v="46"/>
            <x v="47"/>
            <x v="49"/>
            <x v="50"/>
            <x v="52"/>
            <x v="53"/>
            <x v="54"/>
            <x v="55"/>
            <x v="56"/>
            <x v="58"/>
            <x v="60"/>
            <x v="66"/>
            <x v="68"/>
            <x v="72"/>
            <x v="74"/>
            <x v="76"/>
            <x v="78"/>
            <x v="80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5"/>
            <x v="96"/>
          </reference>
          <reference field="1" count="0" selected="0"/>
        </references>
      </pivotArea>
    </format>
    <format dxfId="2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8"/>
            <x v="9"/>
            <x v="10"/>
            <x v="11"/>
            <x v="12"/>
          </reference>
        </references>
      </pivotArea>
    </format>
    <format dxfId="25">
      <pivotArea field="1" type="button" dataOnly="0" labelOnly="1" outline="0" axis="axisRow" fieldPosition="0"/>
    </format>
    <format dxfId="24">
      <pivotArea field="0" type="button" dataOnly="0" labelOnly="1" outline="0" axis="axisRow" fieldPosition="1"/>
    </format>
    <format dxfId="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AM140"/>
  <sheetViews>
    <sheetView tabSelected="1" workbookViewId="0">
      <selection activeCell="D9" sqref="D9"/>
    </sheetView>
  </sheetViews>
  <sheetFormatPr defaultRowHeight="14.4" x14ac:dyDescent="0.3"/>
  <cols>
    <col min="1" max="1" width="19.44140625" style="1" customWidth="1"/>
    <col min="2" max="2" width="28.33203125" style="1" bestFit="1" customWidth="1"/>
    <col min="3" max="3" width="12.88671875" style="1" bestFit="1" customWidth="1"/>
    <col min="4" max="4" width="14.5546875" style="1" bestFit="1" customWidth="1"/>
    <col min="5" max="5" width="13.33203125" style="1" bestFit="1" customWidth="1"/>
    <col min="6" max="6" width="8.88671875" style="1" bestFit="1" customWidth="1"/>
    <col min="7" max="7" width="16.33203125" style="1" bestFit="1" customWidth="1"/>
    <col min="8" max="8" width="18.33203125" style="1" bestFit="1" customWidth="1"/>
    <col min="9" max="9" width="28.33203125" style="1" bestFit="1" customWidth="1"/>
    <col min="10" max="10" width="16.21875" style="2" bestFit="1" customWidth="1"/>
    <col min="11" max="11" width="11.88671875" style="2" bestFit="1" customWidth="1"/>
    <col min="12" max="13" width="12.88671875" style="2" bestFit="1" customWidth="1"/>
    <col min="14" max="14" width="11.88671875" style="2" bestFit="1" customWidth="1"/>
    <col min="15" max="15" width="12.88671875" style="2" bestFit="1" customWidth="1"/>
    <col min="16" max="17" width="12.88671875" style="1" bestFit="1" customWidth="1"/>
    <col min="18" max="19" width="11.88671875" style="1" bestFit="1" customWidth="1"/>
    <col min="20" max="21" width="12.88671875" style="1" bestFit="1" customWidth="1"/>
    <col min="22" max="22" width="6.77734375" style="1" bestFit="1" customWidth="1"/>
    <col min="23" max="23" width="6.88671875" style="1" bestFit="1" customWidth="1"/>
    <col min="24" max="26" width="6.88671875" style="1" customWidth="1"/>
    <col min="27" max="36" width="11.44140625" style="1" customWidth="1"/>
    <col min="37" max="37" width="13.109375" style="1" bestFit="1" customWidth="1"/>
    <col min="38" max="39" width="11.44140625" style="1" customWidth="1"/>
  </cols>
  <sheetData>
    <row r="2" spans="1:39" ht="14.25" customHeight="1" x14ac:dyDescent="0.3"/>
    <row r="3" spans="1:39" hidden="1" x14ac:dyDescent="0.3"/>
    <row r="4" spans="1:39" ht="36.75" customHeight="1" x14ac:dyDescent="0.3">
      <c r="A4" s="31" t="s">
        <v>138</v>
      </c>
      <c r="B4" s="31"/>
      <c r="C4" s="31"/>
      <c r="D4" s="31"/>
      <c r="E4" s="31"/>
      <c r="F4" s="31"/>
      <c r="H4" s="31" t="s">
        <v>107</v>
      </c>
      <c r="I4" s="31"/>
      <c r="J4" s="31"/>
      <c r="K4" s="31"/>
      <c r="L4" s="31"/>
      <c r="M4" s="31"/>
      <c r="N4" s="31"/>
      <c r="O4" s="31"/>
      <c r="AA4" s="31" t="s">
        <v>107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9" s="14" customFormat="1" ht="28.8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1"/>
      <c r="H5" s="3" t="s">
        <v>0</v>
      </c>
      <c r="I5" s="3" t="s">
        <v>1</v>
      </c>
      <c r="J5" s="11" t="s">
        <v>3</v>
      </c>
      <c r="K5" s="11" t="s">
        <v>102</v>
      </c>
      <c r="L5" s="11" t="s">
        <v>103</v>
      </c>
      <c r="M5" s="11" t="s">
        <v>104</v>
      </c>
      <c r="N5" s="11" t="s">
        <v>105</v>
      </c>
      <c r="O5" s="11" t="s">
        <v>106</v>
      </c>
      <c r="P5" s="10" t="s">
        <v>117</v>
      </c>
      <c r="Q5" s="11" t="s">
        <v>109</v>
      </c>
      <c r="R5" s="10" t="s">
        <v>110</v>
      </c>
      <c r="S5" s="10" t="s">
        <v>111</v>
      </c>
      <c r="T5" s="10" t="s">
        <v>112</v>
      </c>
      <c r="U5" s="10" t="s">
        <v>113</v>
      </c>
      <c r="V5" s="10" t="s">
        <v>114</v>
      </c>
      <c r="W5" s="1"/>
      <c r="X5" s="10"/>
      <c r="Y5" s="10"/>
      <c r="Z5" s="10"/>
      <c r="AA5" s="12" t="s">
        <v>102</v>
      </c>
      <c r="AB5" s="12" t="s">
        <v>103</v>
      </c>
      <c r="AC5" s="12" t="s">
        <v>104</v>
      </c>
      <c r="AD5" s="12" t="s">
        <v>105</v>
      </c>
      <c r="AE5" s="12" t="s">
        <v>106</v>
      </c>
      <c r="AF5" s="13" t="s">
        <v>108</v>
      </c>
      <c r="AG5" s="13" t="s">
        <v>109</v>
      </c>
      <c r="AH5" s="13" t="s">
        <v>110</v>
      </c>
      <c r="AI5" s="13" t="s">
        <v>111</v>
      </c>
      <c r="AJ5" s="13" t="s">
        <v>112</v>
      </c>
      <c r="AK5" s="13" t="s">
        <v>113</v>
      </c>
      <c r="AL5" s="13" t="s">
        <v>114</v>
      </c>
      <c r="AM5" s="10"/>
    </row>
    <row r="6" spans="1:39" x14ac:dyDescent="0.3">
      <c r="A6" t="s">
        <v>137</v>
      </c>
      <c r="B6"/>
      <c r="C6" s="8">
        <v>825536.78498444287</v>
      </c>
      <c r="D6" s="8">
        <v>1143824.3339368992</v>
      </c>
      <c r="E6" s="8">
        <v>318287.54895245633</v>
      </c>
      <c r="F6" s="9">
        <v>0.38555223067189481</v>
      </c>
      <c r="H6" s="1" t="s">
        <v>137</v>
      </c>
      <c r="J6" s="2">
        <v>1143824.333936899</v>
      </c>
      <c r="K6" s="2">
        <v>92428.290000000008</v>
      </c>
      <c r="L6" s="2">
        <v>147309.36000000002</v>
      </c>
      <c r="M6" s="2">
        <v>100688.44440000001</v>
      </c>
      <c r="N6" s="2">
        <v>91939.504247999997</v>
      </c>
      <c r="O6" s="2">
        <v>116014.8504</v>
      </c>
      <c r="P6" s="2">
        <v>124485.24939199998</v>
      </c>
      <c r="Q6" s="2">
        <v>112591.10999999997</v>
      </c>
      <c r="R6" s="2">
        <v>42322.875700000011</v>
      </c>
      <c r="S6" s="2">
        <v>84899.708339999983</v>
      </c>
      <c r="T6" s="2">
        <v>152885.735464</v>
      </c>
      <c r="U6" s="2">
        <v>117995.7121</v>
      </c>
      <c r="V6" s="2"/>
      <c r="X6" s="2"/>
      <c r="Y6" s="2"/>
      <c r="Z6" s="2"/>
      <c r="AA6" s="6">
        <f>K6</f>
        <v>92428.290000000008</v>
      </c>
      <c r="AB6" s="6">
        <f t="shared" ref="AB6:AL6" si="0">L6</f>
        <v>147309.36000000002</v>
      </c>
      <c r="AC6" s="6">
        <f t="shared" si="0"/>
        <v>100688.44440000001</v>
      </c>
      <c r="AD6" s="6">
        <f t="shared" si="0"/>
        <v>91939.504247999997</v>
      </c>
      <c r="AE6" s="6">
        <f t="shared" si="0"/>
        <v>116014.8504</v>
      </c>
      <c r="AF6" s="6">
        <f t="shared" si="0"/>
        <v>124485.24939199998</v>
      </c>
      <c r="AG6" s="6">
        <f t="shared" si="0"/>
        <v>112591.10999999997</v>
      </c>
      <c r="AH6" s="6">
        <f t="shared" si="0"/>
        <v>42322.875700000011</v>
      </c>
      <c r="AI6" s="6">
        <f t="shared" si="0"/>
        <v>84899.708339999983</v>
      </c>
      <c r="AJ6" s="6">
        <f t="shared" si="0"/>
        <v>152885.735464</v>
      </c>
      <c r="AK6" s="6">
        <f t="shared" si="0"/>
        <v>117995.7121</v>
      </c>
      <c r="AL6" s="6">
        <f t="shared" si="0"/>
        <v>0</v>
      </c>
    </row>
    <row r="7" spans="1:39" x14ac:dyDescent="0.3">
      <c r="A7"/>
      <c r="B7" t="s">
        <v>7</v>
      </c>
      <c r="C7" s="8">
        <v>170975.98</v>
      </c>
      <c r="D7" s="8">
        <v>253088.86</v>
      </c>
      <c r="E7" s="8">
        <v>82112.879999999976</v>
      </c>
      <c r="F7" s="9">
        <v>0.48025974174851904</v>
      </c>
      <c r="I7" s="1" t="s">
        <v>7</v>
      </c>
      <c r="J7" s="2">
        <v>253088.86</v>
      </c>
      <c r="L7" s="2">
        <v>42911.839999999997</v>
      </c>
      <c r="M7" s="2">
        <v>36800.089999999997</v>
      </c>
      <c r="N7" s="2">
        <v>8935.9900000000052</v>
      </c>
      <c r="O7" s="2">
        <v>24291.210000000006</v>
      </c>
      <c r="P7" s="2">
        <v>36986.209999999992</v>
      </c>
      <c r="Q7" s="2">
        <v>26667.679999999993</v>
      </c>
      <c r="R7" s="2">
        <v>4657.3600000000151</v>
      </c>
      <c r="S7" s="2">
        <v>27646.97</v>
      </c>
      <c r="T7" s="2">
        <v>36094.919999999984</v>
      </c>
      <c r="U7" s="2">
        <v>38763.820000000036</v>
      </c>
      <c r="V7" s="2"/>
      <c r="X7" s="2"/>
      <c r="Y7" s="2"/>
      <c r="Z7" s="2"/>
    </row>
    <row r="8" spans="1:39" x14ac:dyDescent="0.3">
      <c r="A8"/>
      <c r="B8" t="s">
        <v>67</v>
      </c>
      <c r="C8" s="8">
        <v>49581.14</v>
      </c>
      <c r="D8" s="8">
        <v>72930.720000000001</v>
      </c>
      <c r="E8" s="8">
        <v>23349.58</v>
      </c>
      <c r="F8" s="9">
        <v>0.47093673118447876</v>
      </c>
      <c r="I8" s="1" t="s">
        <v>67</v>
      </c>
      <c r="J8" s="2">
        <v>72930.720000000001</v>
      </c>
      <c r="K8" s="2">
        <v>8846.9699999999993</v>
      </c>
      <c r="L8" s="2">
        <v>6040.3900000000012</v>
      </c>
      <c r="M8" s="2">
        <v>2912.7000000000007</v>
      </c>
      <c r="N8" s="2">
        <v>6516.6999999999971</v>
      </c>
      <c r="O8" s="2">
        <v>8501.8200000000033</v>
      </c>
      <c r="P8" s="2">
        <v>9230.7999999999956</v>
      </c>
      <c r="Q8" s="2">
        <v>3520.3899999999994</v>
      </c>
      <c r="R8" s="2">
        <v>3141.4100000000035</v>
      </c>
      <c r="S8" s="2">
        <v>5796.9099999999962</v>
      </c>
      <c r="T8" s="2">
        <v>13784.680000000008</v>
      </c>
      <c r="U8" s="2">
        <v>6100.9199999999983</v>
      </c>
      <c r="V8" s="2"/>
      <c r="X8" s="2"/>
      <c r="Y8" s="2"/>
      <c r="Z8" s="2"/>
    </row>
    <row r="9" spans="1:39" x14ac:dyDescent="0.3">
      <c r="A9"/>
      <c r="B9" t="s">
        <v>41</v>
      </c>
      <c r="C9" s="8">
        <v>44147.139999999992</v>
      </c>
      <c r="D9" s="8">
        <v>66209.789999999994</v>
      </c>
      <c r="E9" s="8">
        <v>22062.65</v>
      </c>
      <c r="F9" s="9">
        <v>0.49975264535822728</v>
      </c>
      <c r="I9" s="1" t="s">
        <v>41</v>
      </c>
      <c r="J9" s="2">
        <v>66209.789999999994</v>
      </c>
      <c r="K9" s="2">
        <v>24898.42</v>
      </c>
      <c r="L9" s="2">
        <v>8827.6200000000026</v>
      </c>
      <c r="M9" s="2">
        <v>326.43000000000029</v>
      </c>
      <c r="N9" s="2">
        <v>1762.0599999999977</v>
      </c>
      <c r="O9" s="2">
        <v>54.760000000002037</v>
      </c>
      <c r="P9" s="2">
        <v>4493.8700000000026</v>
      </c>
      <c r="Q9" s="2">
        <v>0</v>
      </c>
      <c r="R9" s="2">
        <v>7133.9056999999957</v>
      </c>
      <c r="S9" s="2">
        <v>7008.998900000006</v>
      </c>
      <c r="T9" s="2">
        <v>11703.725399999988</v>
      </c>
      <c r="U9" s="2">
        <v>11800.217299999989</v>
      </c>
      <c r="V9" s="2"/>
      <c r="X9" s="2"/>
      <c r="Y9" s="2"/>
      <c r="Z9" s="2"/>
    </row>
    <row r="10" spans="1:39" x14ac:dyDescent="0.3">
      <c r="A10"/>
      <c r="B10" t="s">
        <v>47</v>
      </c>
      <c r="C10" s="8">
        <v>52278.68</v>
      </c>
      <c r="D10" s="8">
        <v>58671.810000000005</v>
      </c>
      <c r="E10" s="8">
        <v>6393.1300000000047</v>
      </c>
      <c r="F10" s="9">
        <v>0.12228943041408091</v>
      </c>
      <c r="I10" s="1" t="s">
        <v>47</v>
      </c>
      <c r="J10" s="2">
        <v>58671.810000000005</v>
      </c>
      <c r="K10" s="2">
        <v>61.34</v>
      </c>
      <c r="L10" s="2">
        <v>4641.5</v>
      </c>
      <c r="M10" s="2">
        <v>4040.7299999999996</v>
      </c>
      <c r="N10" s="2">
        <v>12748.849999999999</v>
      </c>
      <c r="O10" s="2">
        <v>7744.3700000000026</v>
      </c>
      <c r="P10" s="2">
        <v>8091.32</v>
      </c>
      <c r="Q10" s="2">
        <v>7760.2099999999991</v>
      </c>
      <c r="R10" s="2">
        <v>0</v>
      </c>
      <c r="S10" s="2">
        <v>1862.1100000000006</v>
      </c>
      <c r="T10" s="2">
        <v>6530.0400000000009</v>
      </c>
      <c r="U10" s="2">
        <v>4070.8499999999985</v>
      </c>
      <c r="V10" s="2"/>
      <c r="X10" s="2"/>
      <c r="Y10" s="2"/>
      <c r="Z10" s="2"/>
    </row>
    <row r="11" spans="1:39" x14ac:dyDescent="0.3">
      <c r="A11"/>
      <c r="B11" t="s">
        <v>101</v>
      </c>
      <c r="C11" s="8">
        <v>37922</v>
      </c>
      <c r="D11" s="8">
        <v>56444</v>
      </c>
      <c r="E11" s="8">
        <v>18522</v>
      </c>
      <c r="F11" s="9">
        <v>0.48842360634987614</v>
      </c>
      <c r="I11" s="1" t="s">
        <v>101</v>
      </c>
      <c r="J11" s="2">
        <v>56444</v>
      </c>
      <c r="K11" s="2">
        <v>5717.3</v>
      </c>
      <c r="L11" s="2">
        <v>770.35999999999967</v>
      </c>
      <c r="M11" s="2">
        <v>8047.34</v>
      </c>
      <c r="N11" s="2">
        <v>7806</v>
      </c>
      <c r="O11" s="2">
        <v>5749</v>
      </c>
      <c r="P11" s="2">
        <v>8857</v>
      </c>
      <c r="Q11" s="2">
        <v>3804</v>
      </c>
      <c r="R11" s="2">
        <v>7310</v>
      </c>
      <c r="S11" s="2">
        <v>94</v>
      </c>
      <c r="T11" s="2">
        <v>5407</v>
      </c>
      <c r="U11" s="2">
        <v>2728</v>
      </c>
      <c r="V11" s="2"/>
      <c r="X11" s="2"/>
      <c r="Y11" s="2"/>
      <c r="Z11" s="2"/>
    </row>
    <row r="12" spans="1:39" x14ac:dyDescent="0.3">
      <c r="A12"/>
      <c r="B12" t="s">
        <v>17</v>
      </c>
      <c r="C12" s="8">
        <v>34527.909999999996</v>
      </c>
      <c r="D12" s="8">
        <v>52508.839999999982</v>
      </c>
      <c r="E12" s="8">
        <v>17980.929999999986</v>
      </c>
      <c r="F12" s="9">
        <v>0.52076508540482136</v>
      </c>
      <c r="I12" s="1" t="s">
        <v>17</v>
      </c>
      <c r="J12" s="2">
        <v>52508.839999999982</v>
      </c>
      <c r="K12" s="2">
        <v>10808.16</v>
      </c>
      <c r="L12" s="2">
        <v>6698.02</v>
      </c>
      <c r="M12" s="2">
        <v>503.07999999999811</v>
      </c>
      <c r="N12" s="2">
        <v>4664.59</v>
      </c>
      <c r="O12" s="2">
        <v>2726.0500000000029</v>
      </c>
      <c r="P12" s="2">
        <v>513.91999999999825</v>
      </c>
      <c r="Q12" s="2">
        <v>7199.8600000000006</v>
      </c>
      <c r="R12" s="2">
        <v>168.80999999999767</v>
      </c>
      <c r="S12" s="2">
        <v>2329.2499999999927</v>
      </c>
      <c r="T12" s="2">
        <v>7770.260000000002</v>
      </c>
      <c r="U12" s="2">
        <v>0</v>
      </c>
      <c r="V12" s="2"/>
      <c r="X12" s="2"/>
      <c r="Y12" s="2"/>
      <c r="Z12" s="2"/>
    </row>
    <row r="13" spans="1:39" x14ac:dyDescent="0.3">
      <c r="A13"/>
      <c r="B13" t="s">
        <v>54</v>
      </c>
      <c r="C13" s="8">
        <v>12097.46</v>
      </c>
      <c r="D13" s="8">
        <v>46846.55</v>
      </c>
      <c r="E13" s="8">
        <v>34749.090000000004</v>
      </c>
      <c r="F13" s="9">
        <v>2.8724285924483328</v>
      </c>
      <c r="I13" s="1" t="s">
        <v>54</v>
      </c>
      <c r="J13" s="2">
        <v>46846.55</v>
      </c>
      <c r="L13" s="2">
        <v>12544.46</v>
      </c>
      <c r="M13" s="2">
        <v>5006.2999999999993</v>
      </c>
      <c r="N13" s="2">
        <v>8086.2800000000025</v>
      </c>
      <c r="O13" s="2">
        <v>0</v>
      </c>
      <c r="P13" s="2">
        <v>0</v>
      </c>
      <c r="Q13" s="2">
        <v>0</v>
      </c>
      <c r="R13" s="2">
        <v>0</v>
      </c>
      <c r="S13" s="2">
        <v>12617.510000000002</v>
      </c>
      <c r="T13" s="2">
        <v>8592</v>
      </c>
      <c r="U13" s="2">
        <v>8578.2899999999936</v>
      </c>
      <c r="V13" s="2"/>
      <c r="X13" s="2"/>
      <c r="Y13" s="2"/>
      <c r="Z13" s="2"/>
    </row>
    <row r="14" spans="1:39" x14ac:dyDescent="0.3">
      <c r="A14"/>
      <c r="B14" t="s">
        <v>8</v>
      </c>
      <c r="C14" s="8">
        <v>34226.17</v>
      </c>
      <c r="D14" s="8">
        <v>44508.06</v>
      </c>
      <c r="E14" s="8">
        <v>10281.89</v>
      </c>
      <c r="F14" s="9">
        <v>0.30041018320191837</v>
      </c>
      <c r="I14" s="1" t="s">
        <v>8</v>
      </c>
      <c r="J14" s="2">
        <v>44508.06</v>
      </c>
      <c r="L14" s="2">
        <v>3222.45</v>
      </c>
      <c r="M14" s="2">
        <v>9217.52</v>
      </c>
      <c r="N14" s="2">
        <v>0</v>
      </c>
      <c r="O14" s="2">
        <v>8331.840000000002</v>
      </c>
      <c r="P14" s="2">
        <v>5798.41</v>
      </c>
      <c r="Q14" s="2">
        <v>11764.619999999995</v>
      </c>
      <c r="R14" s="2">
        <v>0</v>
      </c>
      <c r="S14" s="2">
        <v>3487.6800000000003</v>
      </c>
      <c r="T14" s="2">
        <v>-0.29999999999563443</v>
      </c>
      <c r="U14" s="2">
        <v>-638.90999999999622</v>
      </c>
      <c r="V14" s="2"/>
      <c r="X14" s="2"/>
      <c r="Y14" s="2"/>
      <c r="Z14" s="2"/>
    </row>
    <row r="15" spans="1:39" x14ac:dyDescent="0.3">
      <c r="A15"/>
      <c r="B15" t="s">
        <v>32</v>
      </c>
      <c r="C15" s="8">
        <v>33538.44</v>
      </c>
      <c r="D15" s="8">
        <v>37339.25</v>
      </c>
      <c r="E15" s="8">
        <v>3800.8099999999977</v>
      </c>
      <c r="F15" s="9">
        <v>0.11332697644851697</v>
      </c>
      <c r="I15" s="1" t="s">
        <v>32</v>
      </c>
      <c r="J15" s="2">
        <v>37339.25</v>
      </c>
      <c r="L15" s="2">
        <v>8533.56</v>
      </c>
      <c r="M15" s="2">
        <v>198.82999999999993</v>
      </c>
      <c r="N15" s="2">
        <v>3334.42</v>
      </c>
      <c r="O15" s="2">
        <v>5407.0300000000007</v>
      </c>
      <c r="P15" s="2">
        <v>581.63999999999942</v>
      </c>
      <c r="Q15" s="2">
        <v>5945.0400000000009</v>
      </c>
      <c r="R15" s="2">
        <v>834.88999999999942</v>
      </c>
      <c r="S15" s="2">
        <v>1030.2900000000009</v>
      </c>
      <c r="T15" s="2">
        <v>5527.25</v>
      </c>
      <c r="U15" s="2">
        <v>5703.0300000000025</v>
      </c>
      <c r="V15" s="2"/>
      <c r="X15" s="2"/>
      <c r="Y15" s="2"/>
      <c r="Z15" s="2"/>
    </row>
    <row r="16" spans="1:39" x14ac:dyDescent="0.3">
      <c r="A16"/>
      <c r="B16" t="s">
        <v>85</v>
      </c>
      <c r="C16" s="8">
        <v>17279.18</v>
      </c>
      <c r="D16" s="8">
        <v>34327.65</v>
      </c>
      <c r="E16" s="8">
        <v>17048.47</v>
      </c>
      <c r="F16" s="9">
        <v>0.98664809325442526</v>
      </c>
      <c r="I16" s="1" t="s">
        <v>85</v>
      </c>
      <c r="J16" s="2">
        <v>34327.65</v>
      </c>
      <c r="K16" s="2">
        <v>11324.27</v>
      </c>
      <c r="L16" s="2">
        <v>1474.3599999999988</v>
      </c>
      <c r="M16" s="2">
        <v>1512.4900000000016</v>
      </c>
      <c r="N16" s="2">
        <v>5893.5599999999995</v>
      </c>
      <c r="O16" s="2">
        <v>1176.0699999999997</v>
      </c>
      <c r="P16" s="2">
        <v>1897.8499999999985</v>
      </c>
      <c r="Q16" s="2">
        <v>4010.9400000000023</v>
      </c>
      <c r="R16" s="2">
        <v>0</v>
      </c>
      <c r="S16" s="2">
        <v>2948.6499999999978</v>
      </c>
      <c r="T16" s="2">
        <v>4089.4600000000028</v>
      </c>
      <c r="U16" s="2">
        <v>0</v>
      </c>
      <c r="V16" s="2"/>
      <c r="X16" s="2"/>
      <c r="Y16" s="2"/>
      <c r="Z16" s="2"/>
    </row>
    <row r="17" spans="1:38" x14ac:dyDescent="0.3">
      <c r="A17"/>
      <c r="B17" t="s">
        <v>29</v>
      </c>
      <c r="C17" s="8">
        <v>15060.32</v>
      </c>
      <c r="D17" s="8">
        <v>30291.83</v>
      </c>
      <c r="E17" s="8">
        <v>15231.510000000002</v>
      </c>
      <c r="F17" s="9">
        <v>1.0113669563462131</v>
      </c>
      <c r="I17" s="1" t="s">
        <v>29</v>
      </c>
      <c r="J17" s="2">
        <v>30291.83</v>
      </c>
      <c r="K17" s="2">
        <v>4362.3999999999996</v>
      </c>
      <c r="L17" s="2">
        <v>3418.34</v>
      </c>
      <c r="M17" s="2">
        <v>1963.8199999999997</v>
      </c>
      <c r="N17" s="2">
        <v>38.090000000000146</v>
      </c>
      <c r="O17" s="2">
        <v>2823.5500000000011</v>
      </c>
      <c r="P17" s="2">
        <v>2503.7599999999984</v>
      </c>
      <c r="Q17" s="2">
        <v>2970.4200000000019</v>
      </c>
      <c r="R17" s="2">
        <v>2418.6699999999983</v>
      </c>
      <c r="S17" s="2">
        <v>3498.1900000000023</v>
      </c>
      <c r="T17" s="2">
        <v>4997.0099999999984</v>
      </c>
      <c r="U17" s="2">
        <v>2053.2099999999991</v>
      </c>
      <c r="V17" s="2"/>
      <c r="X17" s="2"/>
      <c r="Y17" s="2"/>
      <c r="Z17" s="2"/>
    </row>
    <row r="18" spans="1:38" x14ac:dyDescent="0.3">
      <c r="A18"/>
      <c r="B18" t="s">
        <v>45</v>
      </c>
      <c r="C18" s="8">
        <v>20117.72</v>
      </c>
      <c r="D18" s="8">
        <v>28421.279999999999</v>
      </c>
      <c r="E18" s="8">
        <v>8303.5599999999977</v>
      </c>
      <c r="F18" s="9">
        <v>0.41274856196427812</v>
      </c>
      <c r="I18" s="1" t="s">
        <v>45</v>
      </c>
      <c r="J18" s="2">
        <v>28421.279999999999</v>
      </c>
      <c r="K18" s="2">
        <v>1001.65</v>
      </c>
      <c r="L18" s="2">
        <v>695.13</v>
      </c>
      <c r="M18" s="2">
        <v>78.1400000000001</v>
      </c>
      <c r="N18" s="2">
        <v>3641.3999999999996</v>
      </c>
      <c r="O18" s="2">
        <v>817.61000000000058</v>
      </c>
      <c r="P18" s="2">
        <v>2651.66</v>
      </c>
      <c r="Q18" s="2">
        <v>3926.76</v>
      </c>
      <c r="R18" s="2">
        <v>2480.08</v>
      </c>
      <c r="S18" s="2">
        <v>1350.3600000000006</v>
      </c>
      <c r="T18" s="2">
        <v>7923.8599999999969</v>
      </c>
      <c r="U18" s="2">
        <v>661.95000000000073</v>
      </c>
      <c r="V18" s="2"/>
      <c r="X18" s="2"/>
      <c r="Y18" s="2"/>
      <c r="Z18" s="2"/>
    </row>
    <row r="19" spans="1:38" x14ac:dyDescent="0.3">
      <c r="A19"/>
      <c r="B19" t="s">
        <v>59</v>
      </c>
      <c r="C19" s="8">
        <v>22995</v>
      </c>
      <c r="D19" s="8">
        <v>28227</v>
      </c>
      <c r="E19" s="8">
        <v>5232</v>
      </c>
      <c r="F19" s="9">
        <v>0.22752772341813432</v>
      </c>
      <c r="I19" s="1" t="s">
        <v>59</v>
      </c>
      <c r="J19" s="2">
        <v>28227</v>
      </c>
      <c r="L19" s="2">
        <v>9562</v>
      </c>
      <c r="M19" s="2">
        <v>940</v>
      </c>
      <c r="N19" s="2">
        <v>4177</v>
      </c>
      <c r="O19" s="2">
        <v>1078</v>
      </c>
      <c r="P19" s="2">
        <v>0</v>
      </c>
      <c r="Q19" s="2">
        <v>114</v>
      </c>
      <c r="R19" s="2">
        <v>3590</v>
      </c>
      <c r="S19" s="2">
        <v>-13</v>
      </c>
      <c r="T19" s="2">
        <v>688</v>
      </c>
      <c r="U19" s="2">
        <v>4526</v>
      </c>
      <c r="V19" s="2"/>
      <c r="X19" s="2"/>
      <c r="Y19" s="2"/>
      <c r="Z19" s="2"/>
    </row>
    <row r="20" spans="1:38" x14ac:dyDescent="0.3">
      <c r="A20"/>
      <c r="B20" t="s">
        <v>84</v>
      </c>
      <c r="C20" s="8">
        <v>20435</v>
      </c>
      <c r="D20" s="8">
        <v>27055</v>
      </c>
      <c r="E20" s="8">
        <v>6620</v>
      </c>
      <c r="F20" s="9">
        <v>0.32395400048935641</v>
      </c>
      <c r="I20" s="1" t="s">
        <v>84</v>
      </c>
      <c r="J20" s="2">
        <v>27055</v>
      </c>
      <c r="K20" s="2">
        <v>0</v>
      </c>
      <c r="L20" s="2">
        <v>2333</v>
      </c>
      <c r="M20" s="2">
        <v>6857</v>
      </c>
      <c r="N20" s="2">
        <v>61</v>
      </c>
      <c r="O20" s="2">
        <v>6075</v>
      </c>
      <c r="P20" s="2">
        <v>1345</v>
      </c>
      <c r="Q20" s="2">
        <v>2127</v>
      </c>
      <c r="R20" s="2">
        <v>1869</v>
      </c>
      <c r="S20" s="2">
        <v>120</v>
      </c>
      <c r="T20" s="2">
        <v>6308</v>
      </c>
      <c r="U20" s="2">
        <v>-138</v>
      </c>
      <c r="V20" s="2"/>
      <c r="X20" s="2"/>
      <c r="Y20" s="2"/>
      <c r="Z20" s="2"/>
    </row>
    <row r="21" spans="1:38" x14ac:dyDescent="0.3">
      <c r="A21"/>
      <c r="B21" t="s">
        <v>12</v>
      </c>
      <c r="C21" s="8">
        <v>20775.75</v>
      </c>
      <c r="D21" s="8">
        <v>24691.350000000002</v>
      </c>
      <c r="E21" s="8">
        <v>3915.6000000000022</v>
      </c>
      <c r="F21" s="9">
        <v>0.18846973033464498</v>
      </c>
      <c r="I21" s="1" t="s">
        <v>12</v>
      </c>
      <c r="J21" s="2">
        <v>24691.350000000002</v>
      </c>
      <c r="L21" s="2">
        <v>2651.49</v>
      </c>
      <c r="M21" s="2">
        <v>1257.8400000000001</v>
      </c>
      <c r="N21" s="2">
        <v>3949.6000000000004</v>
      </c>
      <c r="O21" s="2">
        <v>1797.4799999999996</v>
      </c>
      <c r="P21" s="2">
        <v>3506.66</v>
      </c>
      <c r="Q21" s="2">
        <v>3549.6800000000003</v>
      </c>
      <c r="R21" s="2">
        <v>1147.4000000000015</v>
      </c>
      <c r="S21" s="2">
        <v>1929.5299999999988</v>
      </c>
      <c r="T21" s="2">
        <v>3413.630000000001</v>
      </c>
      <c r="U21" s="2">
        <v>2530.0200000000004</v>
      </c>
      <c r="V21" s="2"/>
      <c r="X21" s="2"/>
      <c r="Y21" s="2"/>
      <c r="Z21" s="2"/>
    </row>
    <row r="22" spans="1:38" ht="16.5" customHeight="1" x14ac:dyDescent="0.3">
      <c r="A22"/>
      <c r="B22" t="s">
        <v>118</v>
      </c>
      <c r="C22" s="8">
        <v>10939</v>
      </c>
      <c r="D22" s="8">
        <v>21764</v>
      </c>
      <c r="E22" s="8">
        <v>10825</v>
      </c>
      <c r="F22" s="9">
        <v>0.9895785720815431</v>
      </c>
      <c r="I22" s="1" t="s">
        <v>118</v>
      </c>
      <c r="J22" s="2">
        <v>21764</v>
      </c>
      <c r="K22" s="2">
        <v>2710</v>
      </c>
      <c r="L22" s="2">
        <v>893</v>
      </c>
      <c r="M22" s="2">
        <v>5970</v>
      </c>
      <c r="N22" s="2">
        <v>644</v>
      </c>
      <c r="O22" s="2">
        <v>960</v>
      </c>
      <c r="P22" s="2">
        <v>869</v>
      </c>
      <c r="Q22" s="2">
        <v>3942</v>
      </c>
      <c r="R22" s="2">
        <v>607</v>
      </c>
      <c r="S22" s="2">
        <v>1595</v>
      </c>
      <c r="T22" s="2">
        <v>2546</v>
      </c>
      <c r="U22" s="2">
        <v>2182</v>
      </c>
      <c r="V22" s="2"/>
      <c r="X22" s="2"/>
      <c r="Y22" s="2"/>
      <c r="Z22" s="2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x14ac:dyDescent="0.3">
      <c r="A23"/>
      <c r="B23" t="s">
        <v>53</v>
      </c>
      <c r="C23" s="8">
        <v>17946.190000000002</v>
      </c>
      <c r="D23" s="8">
        <v>15280.230000000001</v>
      </c>
      <c r="E23" s="8">
        <v>-2665.9600000000009</v>
      </c>
      <c r="F23" s="9">
        <v>-0.14855297976896498</v>
      </c>
      <c r="I23" s="1" t="s">
        <v>53</v>
      </c>
      <c r="J23" s="2">
        <v>15280.230000000001</v>
      </c>
      <c r="L23" s="2">
        <v>0</v>
      </c>
      <c r="M23" s="2">
        <v>2422.3100000000004</v>
      </c>
      <c r="N23" s="2">
        <v>2720.71</v>
      </c>
      <c r="O23" s="2">
        <v>1425.5</v>
      </c>
      <c r="P23" s="2">
        <v>2475.6999999999989</v>
      </c>
      <c r="Q23" s="2">
        <v>3301.66</v>
      </c>
      <c r="R23" s="2">
        <v>590.11000000000058</v>
      </c>
      <c r="S23" s="2">
        <v>412.97999999999956</v>
      </c>
      <c r="T23" s="2">
        <v>1579.1100000000006</v>
      </c>
      <c r="U23" s="2">
        <v>2061.340000000002</v>
      </c>
      <c r="V23" s="2"/>
      <c r="X23" s="2"/>
      <c r="Y23" s="2"/>
      <c r="Z23" s="2"/>
    </row>
    <row r="24" spans="1:38" x14ac:dyDescent="0.3">
      <c r="A24"/>
      <c r="B24" t="s">
        <v>91</v>
      </c>
      <c r="C24" s="8">
        <v>9098.4699999999993</v>
      </c>
      <c r="D24" s="8">
        <v>14710.28</v>
      </c>
      <c r="E24" s="8">
        <v>5611.8100000000013</v>
      </c>
      <c r="F24" s="9">
        <v>0.61678611898484048</v>
      </c>
      <c r="I24" s="1" t="s">
        <v>91</v>
      </c>
      <c r="J24" s="2">
        <v>14710.28</v>
      </c>
      <c r="K24" s="2">
        <v>5481.92</v>
      </c>
      <c r="L24" s="2">
        <v>996.89999999999964</v>
      </c>
      <c r="M24" s="2">
        <v>1295.3900000000003</v>
      </c>
      <c r="N24" s="2">
        <v>-183.03999999999996</v>
      </c>
      <c r="O24" s="2">
        <v>1696.7600000000002</v>
      </c>
      <c r="P24" s="2">
        <v>674.6299999999992</v>
      </c>
      <c r="Q24" s="2">
        <v>2184.5200000000004</v>
      </c>
      <c r="R24" s="2">
        <v>0</v>
      </c>
      <c r="S24" s="2">
        <v>0</v>
      </c>
      <c r="T24" s="2">
        <v>2145.2000000000007</v>
      </c>
      <c r="U24" s="2">
        <v>165.93999999999869</v>
      </c>
      <c r="V24" s="2"/>
      <c r="X24" s="2"/>
      <c r="Y24" s="2"/>
      <c r="Z24" s="2"/>
    </row>
    <row r="25" spans="1:38" x14ac:dyDescent="0.3">
      <c r="A25"/>
      <c r="B25" t="s">
        <v>21</v>
      </c>
      <c r="C25" s="8">
        <v>8847.64</v>
      </c>
      <c r="D25" s="8">
        <v>14326.529999999999</v>
      </c>
      <c r="E25" s="8">
        <v>5478.8899999999994</v>
      </c>
      <c r="F25" s="9">
        <v>0.61924874881889402</v>
      </c>
      <c r="I25" s="1" t="s">
        <v>21</v>
      </c>
      <c r="J25" s="2">
        <v>14326.529999999999</v>
      </c>
      <c r="K25" s="2">
        <v>919.81</v>
      </c>
      <c r="L25" s="2">
        <v>1642.69</v>
      </c>
      <c r="M25" s="2">
        <v>1087.4899999999998</v>
      </c>
      <c r="N25" s="2">
        <v>821.98000000000047</v>
      </c>
      <c r="O25" s="2">
        <v>0</v>
      </c>
      <c r="P25" s="2">
        <v>7022.2699999999995</v>
      </c>
      <c r="Q25" s="2">
        <v>823.53000000000065</v>
      </c>
      <c r="R25" s="2">
        <v>0</v>
      </c>
      <c r="S25" s="2">
        <v>0</v>
      </c>
      <c r="T25" s="2">
        <v>1006.8799999999992</v>
      </c>
      <c r="U25" s="2">
        <v>2238.4299999999994</v>
      </c>
      <c r="V25" s="2"/>
      <c r="X25" s="2"/>
      <c r="Y25" s="2"/>
      <c r="Z25" s="2"/>
    </row>
    <row r="26" spans="1:38" x14ac:dyDescent="0.3">
      <c r="A26"/>
      <c r="B26" t="s">
        <v>82</v>
      </c>
      <c r="C26" s="8">
        <v>6828.03</v>
      </c>
      <c r="D26" s="8">
        <v>13319.53</v>
      </c>
      <c r="E26" s="8">
        <v>6491.5000000000009</v>
      </c>
      <c r="F26" s="9">
        <v>0.95071345615060299</v>
      </c>
      <c r="I26" s="1" t="s">
        <v>82</v>
      </c>
      <c r="J26" s="2">
        <v>13319.53</v>
      </c>
      <c r="K26" s="2">
        <v>0</v>
      </c>
      <c r="L26" s="2">
        <v>5588.2</v>
      </c>
      <c r="M26" s="2">
        <v>0</v>
      </c>
      <c r="N26" s="2">
        <v>1518.1100000000006</v>
      </c>
      <c r="O26" s="2">
        <v>2515.6699999999992</v>
      </c>
      <c r="P26" s="2">
        <v>224.45000000000073</v>
      </c>
      <c r="Q26" s="2">
        <v>600.36999999999898</v>
      </c>
      <c r="R26" s="2">
        <v>0</v>
      </c>
      <c r="S26" s="2">
        <v>391.30000000000109</v>
      </c>
      <c r="T26" s="2">
        <v>2481.4300000000003</v>
      </c>
      <c r="U26" s="2">
        <v>0</v>
      </c>
      <c r="V26" s="2"/>
      <c r="X26" s="2"/>
      <c r="Y26" s="2"/>
      <c r="Z26" s="2"/>
    </row>
    <row r="27" spans="1:38" x14ac:dyDescent="0.3">
      <c r="A27"/>
      <c r="B27" t="s">
        <v>33</v>
      </c>
      <c r="C27" s="8">
        <v>15477.379999999997</v>
      </c>
      <c r="D27" s="8">
        <v>13052.27</v>
      </c>
      <c r="E27" s="8">
        <v>-2425.1099999999969</v>
      </c>
      <c r="F27" s="9">
        <v>-0.15668737215213413</v>
      </c>
      <c r="I27" s="1" t="s">
        <v>33</v>
      </c>
      <c r="J27" s="2">
        <v>13052.27</v>
      </c>
      <c r="K27" s="2">
        <v>-22.95</v>
      </c>
      <c r="L27" s="2">
        <v>6714.59</v>
      </c>
      <c r="M27" s="2">
        <v>381.50999999999931</v>
      </c>
      <c r="N27" s="2">
        <v>0</v>
      </c>
      <c r="O27" s="2">
        <v>0</v>
      </c>
      <c r="P27" s="2">
        <v>1938.6400000000012</v>
      </c>
      <c r="Q27" s="2">
        <v>0</v>
      </c>
      <c r="R27" s="2">
        <v>0</v>
      </c>
      <c r="S27" s="2">
        <v>81.559999999999491</v>
      </c>
      <c r="T27" s="2">
        <v>1505.6000000000004</v>
      </c>
      <c r="U27" s="2">
        <v>0</v>
      </c>
      <c r="V27" s="2"/>
      <c r="X27" s="2"/>
      <c r="Y27" s="2"/>
      <c r="Z27" s="2"/>
    </row>
    <row r="28" spans="1:38" x14ac:dyDescent="0.3">
      <c r="A28"/>
      <c r="B28" t="s">
        <v>31</v>
      </c>
      <c r="C28" s="8">
        <v>13926.419999999998</v>
      </c>
      <c r="D28" s="8">
        <v>12935.46</v>
      </c>
      <c r="E28" s="8">
        <v>-990.95999999999913</v>
      </c>
      <c r="F28" s="9">
        <v>-7.1156837148384056E-2</v>
      </c>
      <c r="I28" s="1" t="s">
        <v>31</v>
      </c>
      <c r="J28" s="2">
        <v>12935.46</v>
      </c>
      <c r="K28" s="2">
        <v>1197.6199999999999</v>
      </c>
      <c r="L28" s="2">
        <v>1070.1599999999999</v>
      </c>
      <c r="M28" s="2">
        <v>0</v>
      </c>
      <c r="N28" s="2">
        <v>2438.04</v>
      </c>
      <c r="O28" s="2">
        <v>997.69999999999982</v>
      </c>
      <c r="P28" s="2">
        <v>0</v>
      </c>
      <c r="Q28" s="2">
        <v>1396.9900000000007</v>
      </c>
      <c r="R28" s="2">
        <v>1722.619999999999</v>
      </c>
      <c r="S28" s="2">
        <v>1861.7800000000007</v>
      </c>
      <c r="T28" s="2">
        <v>835.39999999999964</v>
      </c>
      <c r="U28" s="2">
        <v>4033.3700000000008</v>
      </c>
      <c r="V28" s="2"/>
      <c r="X28" s="2"/>
      <c r="Y28" s="2"/>
      <c r="Z28" s="2"/>
    </row>
    <row r="29" spans="1:38" x14ac:dyDescent="0.3">
      <c r="A29"/>
      <c r="B29" t="s">
        <v>26</v>
      </c>
      <c r="C29" s="8">
        <v>7083.71</v>
      </c>
      <c r="D29" s="8">
        <v>12729.970000000001</v>
      </c>
      <c r="E29" s="8">
        <v>5646.2600000000011</v>
      </c>
      <c r="F29" s="9">
        <v>0.797076673099266</v>
      </c>
      <c r="I29" s="1" t="s">
        <v>26</v>
      </c>
      <c r="J29" s="2">
        <v>12729.970000000001</v>
      </c>
      <c r="K29" s="2">
        <v>991.35</v>
      </c>
      <c r="L29" s="2">
        <v>2794.6800000000003</v>
      </c>
      <c r="M29" s="2">
        <v>503.61999999999944</v>
      </c>
      <c r="N29" s="2">
        <v>594.57000000000062</v>
      </c>
      <c r="O29" s="2">
        <v>393.13999999999942</v>
      </c>
      <c r="P29" s="2">
        <v>2073.4700000000003</v>
      </c>
      <c r="Q29" s="2">
        <v>840.39999999999964</v>
      </c>
      <c r="R29" s="2">
        <v>1585.6400000000012</v>
      </c>
      <c r="S29" s="2">
        <v>522.78999999999905</v>
      </c>
      <c r="T29" s="2">
        <v>1421.7600000000002</v>
      </c>
      <c r="U29" s="2">
        <v>325.79999999999927</v>
      </c>
      <c r="V29" s="2"/>
      <c r="X29" s="2"/>
      <c r="Y29" s="2"/>
      <c r="Z29" s="2"/>
    </row>
    <row r="30" spans="1:38" x14ac:dyDescent="0.3">
      <c r="A30"/>
      <c r="B30" t="s">
        <v>22</v>
      </c>
      <c r="C30" s="8">
        <v>8613.6540800000002</v>
      </c>
      <c r="D30" s="8">
        <v>12491.140744</v>
      </c>
      <c r="E30" s="8">
        <v>3877.486664</v>
      </c>
      <c r="F30" s="9">
        <v>0.45015583723092822</v>
      </c>
      <c r="I30" s="1" t="s">
        <v>22</v>
      </c>
      <c r="J30" s="2">
        <v>12491.140744</v>
      </c>
      <c r="K30" s="2">
        <v>854.81</v>
      </c>
      <c r="L30" s="2">
        <v>0</v>
      </c>
      <c r="M30" s="2">
        <v>1127.7544</v>
      </c>
      <c r="N30" s="2">
        <v>318.15424800000005</v>
      </c>
      <c r="O30" s="2">
        <v>2795.5403999999999</v>
      </c>
      <c r="P30" s="2">
        <v>1089.139392</v>
      </c>
      <c r="Q30" s="2">
        <v>266.5600000000004</v>
      </c>
      <c r="R30" s="2">
        <v>0</v>
      </c>
      <c r="S30" s="2">
        <v>1134.4694399999998</v>
      </c>
      <c r="T30" s="2">
        <v>2639.6000639999993</v>
      </c>
      <c r="U30" s="2">
        <v>684.16480000000047</v>
      </c>
      <c r="V30" s="2"/>
      <c r="X30" s="2"/>
      <c r="Y30" s="2"/>
      <c r="Z30" s="2"/>
    </row>
    <row r="31" spans="1:38" x14ac:dyDescent="0.3">
      <c r="A31"/>
      <c r="B31" t="s">
        <v>68</v>
      </c>
      <c r="C31" s="8">
        <v>2620.2600000000002</v>
      </c>
      <c r="D31" s="8">
        <v>12041.57</v>
      </c>
      <c r="E31" s="8">
        <v>9421.31</v>
      </c>
      <c r="F31" s="9">
        <v>3.5955630357292785</v>
      </c>
      <c r="I31" s="1" t="s">
        <v>68</v>
      </c>
      <c r="J31" s="2">
        <v>12041.57</v>
      </c>
      <c r="L31" s="2">
        <v>4116.2</v>
      </c>
      <c r="M31" s="2">
        <v>0</v>
      </c>
      <c r="N31" s="2">
        <v>2371.4899999999998</v>
      </c>
      <c r="O31" s="2">
        <v>1099</v>
      </c>
      <c r="P31" s="2">
        <v>0</v>
      </c>
      <c r="Q31" s="2">
        <v>3746.9800000000005</v>
      </c>
      <c r="R31" s="2">
        <v>707.89999999999964</v>
      </c>
      <c r="S31" s="2">
        <v>0</v>
      </c>
      <c r="T31" s="2">
        <v>0</v>
      </c>
      <c r="U31" s="2">
        <v>2897.0300000000007</v>
      </c>
      <c r="V31" s="2"/>
      <c r="X31" s="2"/>
      <c r="Y31" s="2"/>
      <c r="Z31" s="2"/>
    </row>
    <row r="32" spans="1:38" x14ac:dyDescent="0.3">
      <c r="A32"/>
      <c r="B32" t="s">
        <v>10</v>
      </c>
      <c r="C32" s="8">
        <v>7318</v>
      </c>
      <c r="D32" s="8">
        <v>11735</v>
      </c>
      <c r="E32" s="8">
        <v>4417</v>
      </c>
      <c r="F32" s="9">
        <v>0.60358021317299815</v>
      </c>
      <c r="I32" s="1" t="s">
        <v>10</v>
      </c>
      <c r="J32" s="2">
        <v>11735</v>
      </c>
      <c r="K32" s="2">
        <v>515</v>
      </c>
      <c r="L32" s="2">
        <v>0</v>
      </c>
      <c r="M32" s="2">
        <v>1142</v>
      </c>
      <c r="N32" s="2">
        <v>3629</v>
      </c>
      <c r="O32" s="2">
        <v>2841</v>
      </c>
      <c r="P32" s="2">
        <v>1727</v>
      </c>
      <c r="Q32" s="2">
        <v>325</v>
      </c>
      <c r="R32" s="2">
        <v>75</v>
      </c>
      <c r="S32" s="2">
        <v>-21</v>
      </c>
      <c r="T32" s="2">
        <v>0</v>
      </c>
      <c r="U32" s="2">
        <v>1589</v>
      </c>
      <c r="V32" s="2"/>
      <c r="X32" s="2"/>
      <c r="Y32" s="2"/>
      <c r="Z32" s="2"/>
    </row>
    <row r="33" spans="1:26" x14ac:dyDescent="0.3">
      <c r="A33"/>
      <c r="B33" t="s">
        <v>88</v>
      </c>
      <c r="C33" s="8">
        <v>6971.71</v>
      </c>
      <c r="D33" s="8">
        <v>11308.56</v>
      </c>
      <c r="E33" s="8">
        <v>4336.8499999999995</v>
      </c>
      <c r="F33" s="9">
        <v>0.62206402733332267</v>
      </c>
      <c r="I33" s="1" t="s">
        <v>88</v>
      </c>
      <c r="J33" s="2">
        <v>11308.56</v>
      </c>
      <c r="K33" s="2">
        <v>1276.51</v>
      </c>
      <c r="L33" s="2">
        <v>1305.45</v>
      </c>
      <c r="M33" s="2">
        <v>0</v>
      </c>
      <c r="N33" s="2">
        <v>1600.1999999999998</v>
      </c>
      <c r="O33" s="2">
        <v>6078.4</v>
      </c>
      <c r="P33" s="2">
        <v>0</v>
      </c>
      <c r="Q33" s="2">
        <v>0</v>
      </c>
      <c r="R33" s="2">
        <v>0</v>
      </c>
      <c r="S33" s="2">
        <v>1048</v>
      </c>
      <c r="T33" s="2">
        <v>0</v>
      </c>
      <c r="U33" s="2">
        <v>0</v>
      </c>
      <c r="V33" s="2"/>
      <c r="X33" s="2"/>
      <c r="Y33" s="2"/>
      <c r="Z33" s="2"/>
    </row>
    <row r="34" spans="1:26" x14ac:dyDescent="0.3">
      <c r="A34"/>
      <c r="B34" t="s">
        <v>30</v>
      </c>
      <c r="C34" s="8">
        <v>9578</v>
      </c>
      <c r="D34" s="8">
        <v>10973</v>
      </c>
      <c r="E34" s="8">
        <v>1395</v>
      </c>
      <c r="F34" s="9">
        <v>0.14564627270828989</v>
      </c>
      <c r="I34" s="1" t="s">
        <v>30</v>
      </c>
      <c r="J34" s="2">
        <v>10973</v>
      </c>
      <c r="K34" s="2">
        <v>2094</v>
      </c>
      <c r="L34" s="2">
        <v>220</v>
      </c>
      <c r="M34" s="2">
        <v>-510</v>
      </c>
      <c r="N34" s="2">
        <v>0</v>
      </c>
      <c r="O34" s="2">
        <v>3340</v>
      </c>
      <c r="P34" s="2">
        <v>1634</v>
      </c>
      <c r="Q34" s="2">
        <v>153</v>
      </c>
      <c r="R34" s="2">
        <v>0</v>
      </c>
      <c r="S34" s="2">
        <v>2332</v>
      </c>
      <c r="T34" s="2">
        <v>-134</v>
      </c>
      <c r="U34" s="2">
        <v>1097</v>
      </c>
      <c r="V34" s="2"/>
      <c r="X34" s="2"/>
      <c r="Y34" s="2"/>
      <c r="Z34" s="2"/>
    </row>
    <row r="35" spans="1:26" x14ac:dyDescent="0.3">
      <c r="A35"/>
      <c r="B35" t="s">
        <v>20</v>
      </c>
      <c r="C35" s="8">
        <v>1958</v>
      </c>
      <c r="D35" s="8">
        <v>8119.5</v>
      </c>
      <c r="E35" s="8">
        <v>6161.5</v>
      </c>
      <c r="F35" s="9">
        <v>3.1468335035750767</v>
      </c>
      <c r="I35" s="1" t="s">
        <v>20</v>
      </c>
      <c r="J35" s="2">
        <v>8119.5</v>
      </c>
      <c r="L35" s="2">
        <v>1895</v>
      </c>
      <c r="M35" s="2">
        <v>0</v>
      </c>
      <c r="N35" s="2">
        <v>0</v>
      </c>
      <c r="O35" s="2">
        <v>1928</v>
      </c>
      <c r="P35" s="2">
        <v>0</v>
      </c>
      <c r="Q35" s="2">
        <v>1339</v>
      </c>
      <c r="R35" s="2">
        <v>1117.5</v>
      </c>
      <c r="S35" s="2">
        <v>0</v>
      </c>
      <c r="T35" s="2">
        <v>1840</v>
      </c>
      <c r="U35" s="2">
        <v>0</v>
      </c>
      <c r="V35" s="2"/>
      <c r="X35" s="2"/>
      <c r="Y35" s="2"/>
      <c r="Z35" s="2"/>
    </row>
    <row r="36" spans="1:26" x14ac:dyDescent="0.3">
      <c r="A36"/>
      <c r="B36" t="s">
        <v>38</v>
      </c>
      <c r="C36" s="8">
        <v>5817.87</v>
      </c>
      <c r="D36" s="8">
        <v>7280.2</v>
      </c>
      <c r="E36" s="8">
        <v>1462.33</v>
      </c>
      <c r="F36" s="9">
        <v>0.25135143961621687</v>
      </c>
      <c r="I36" s="1" t="s">
        <v>38</v>
      </c>
      <c r="J36" s="2">
        <v>7280.2</v>
      </c>
      <c r="K36" s="2">
        <v>2960.63</v>
      </c>
      <c r="L36" s="2">
        <v>0</v>
      </c>
      <c r="M36" s="2">
        <v>862.32999999999993</v>
      </c>
      <c r="N36" s="2">
        <v>0</v>
      </c>
      <c r="O36" s="2">
        <v>0</v>
      </c>
      <c r="P36" s="2">
        <v>1202.1800000000003</v>
      </c>
      <c r="Q36" s="2">
        <v>838.75</v>
      </c>
      <c r="R36" s="2">
        <v>0</v>
      </c>
      <c r="S36" s="2">
        <v>0</v>
      </c>
      <c r="T36" s="2">
        <v>1416.3099999999995</v>
      </c>
      <c r="U36" s="2">
        <v>0</v>
      </c>
      <c r="V36" s="2"/>
      <c r="X36" s="2"/>
      <c r="Y36" s="2"/>
      <c r="Z36" s="2"/>
    </row>
    <row r="37" spans="1:26" x14ac:dyDescent="0.3">
      <c r="A37"/>
      <c r="B37" t="s">
        <v>63</v>
      </c>
      <c r="C37" s="8">
        <v>8454.85</v>
      </c>
      <c r="D37" s="8">
        <v>6940.8500000000013</v>
      </c>
      <c r="E37" s="8">
        <v>-1513.9999999999991</v>
      </c>
      <c r="F37" s="9">
        <v>-0.1790688184887963</v>
      </c>
      <c r="I37" s="1" t="s">
        <v>63</v>
      </c>
      <c r="J37" s="2">
        <v>6940.8500000000013</v>
      </c>
      <c r="K37" s="2">
        <v>538.99</v>
      </c>
      <c r="L37" s="2">
        <v>0</v>
      </c>
      <c r="M37" s="2">
        <v>1562.6300000000003</v>
      </c>
      <c r="N37" s="2">
        <v>240.89999999999964</v>
      </c>
      <c r="O37" s="2">
        <v>757.73000000000093</v>
      </c>
      <c r="P37" s="2">
        <v>2120.1999999999989</v>
      </c>
      <c r="Q37" s="2">
        <v>-1.5999999999994543</v>
      </c>
      <c r="R37" s="2">
        <v>0</v>
      </c>
      <c r="S37" s="2">
        <v>0</v>
      </c>
      <c r="T37" s="2">
        <v>1722.0000000000009</v>
      </c>
      <c r="U37" s="2">
        <v>2989.0799999999963</v>
      </c>
      <c r="V37" s="2"/>
      <c r="X37" s="2"/>
      <c r="Y37" s="2"/>
      <c r="Z37" s="2"/>
    </row>
    <row r="38" spans="1:26" x14ac:dyDescent="0.3">
      <c r="A38"/>
      <c r="B38" t="s">
        <v>74</v>
      </c>
      <c r="C38" s="8">
        <v>7679.62</v>
      </c>
      <c r="D38" s="8">
        <v>6648.579999999999</v>
      </c>
      <c r="E38" s="8">
        <v>-1031.0400000000009</v>
      </c>
      <c r="F38" s="9">
        <v>-0.13425664290681061</v>
      </c>
      <c r="I38" s="1" t="s">
        <v>74</v>
      </c>
      <c r="J38" s="2">
        <v>6648.579999999999</v>
      </c>
      <c r="K38" s="2">
        <v>0</v>
      </c>
      <c r="L38" s="2">
        <v>618.78</v>
      </c>
      <c r="M38" s="2">
        <v>0</v>
      </c>
      <c r="N38" s="2">
        <v>703.88000000000011</v>
      </c>
      <c r="O38" s="2">
        <v>1072.3900000000001</v>
      </c>
      <c r="P38" s="2">
        <v>2064</v>
      </c>
      <c r="Q38" s="2">
        <v>462</v>
      </c>
      <c r="R38" s="2">
        <v>0</v>
      </c>
      <c r="S38" s="2">
        <v>0</v>
      </c>
      <c r="T38" s="2">
        <v>1727.5299999999988</v>
      </c>
      <c r="U38" s="2">
        <v>0</v>
      </c>
      <c r="V38" s="2"/>
      <c r="X38" s="2"/>
      <c r="Y38" s="2"/>
      <c r="Z38" s="2"/>
    </row>
    <row r="39" spans="1:26" x14ac:dyDescent="0.3">
      <c r="A39"/>
      <c r="B39" t="s">
        <v>95</v>
      </c>
      <c r="C39" s="8">
        <v>3931.68</v>
      </c>
      <c r="D39" s="8">
        <v>5797.4800000000005</v>
      </c>
      <c r="E39" s="8">
        <v>1865.8000000000006</v>
      </c>
      <c r="F39" s="9">
        <v>0.47455540634029236</v>
      </c>
      <c r="I39" s="1" t="s">
        <v>95</v>
      </c>
      <c r="J39" s="2">
        <v>5797.4800000000005</v>
      </c>
      <c r="K39" s="2">
        <v>698.03000000000009</v>
      </c>
      <c r="L39" s="2">
        <v>-10.400000000000091</v>
      </c>
      <c r="M39" s="2">
        <v>1167.7400000000002</v>
      </c>
      <c r="N39" s="2">
        <v>0</v>
      </c>
      <c r="O39" s="2">
        <v>1661.26</v>
      </c>
      <c r="P39" s="2">
        <v>1165.0899999999992</v>
      </c>
      <c r="Q39" s="2">
        <v>0</v>
      </c>
      <c r="R39" s="2">
        <v>0</v>
      </c>
      <c r="S39" s="2">
        <v>1115.7600000000011</v>
      </c>
      <c r="T39" s="2">
        <v>0</v>
      </c>
      <c r="U39" s="2">
        <v>0</v>
      </c>
      <c r="V39" s="2"/>
      <c r="X39" s="2"/>
      <c r="Y39" s="2"/>
      <c r="Z39" s="2"/>
    </row>
    <row r="40" spans="1:26" x14ac:dyDescent="0.3">
      <c r="A40"/>
      <c r="B40" t="s">
        <v>69</v>
      </c>
      <c r="C40" s="8">
        <v>5296.37</v>
      </c>
      <c r="D40" s="8">
        <v>5737.71</v>
      </c>
      <c r="E40" s="8">
        <v>441.34000000000015</v>
      </c>
      <c r="F40" s="9">
        <v>8.3328770459767831E-2</v>
      </c>
      <c r="I40" s="1" t="s">
        <v>69</v>
      </c>
      <c r="J40" s="2">
        <v>5737.71</v>
      </c>
      <c r="K40" s="2">
        <v>371.8</v>
      </c>
      <c r="L40" s="2">
        <v>327.27000000000004</v>
      </c>
      <c r="M40" s="2">
        <v>366.51999999999987</v>
      </c>
      <c r="N40" s="2">
        <v>443.03</v>
      </c>
      <c r="O40" s="2">
        <v>1249.3900000000003</v>
      </c>
      <c r="P40" s="2">
        <v>226.82999999999993</v>
      </c>
      <c r="Q40" s="2">
        <v>720.67999999999984</v>
      </c>
      <c r="R40" s="2">
        <v>239.38999999999987</v>
      </c>
      <c r="S40" s="2">
        <v>406.43000000000029</v>
      </c>
      <c r="T40" s="2">
        <v>727.23999999999978</v>
      </c>
      <c r="U40" s="2">
        <v>464.0600000000004</v>
      </c>
      <c r="V40" s="2"/>
      <c r="X40" s="2"/>
      <c r="Y40" s="2"/>
      <c r="Z40" s="2"/>
    </row>
    <row r="41" spans="1:26" x14ac:dyDescent="0.3">
      <c r="A41"/>
      <c r="B41" t="s">
        <v>80</v>
      </c>
      <c r="C41" s="8">
        <v>5360.12</v>
      </c>
      <c r="D41" s="8">
        <v>5709.1500000000005</v>
      </c>
      <c r="E41" s="8">
        <v>349.03000000000065</v>
      </c>
      <c r="F41" s="9">
        <v>6.5116079490757706E-2</v>
      </c>
      <c r="I41" s="1" t="s">
        <v>80</v>
      </c>
      <c r="J41" s="2">
        <v>5709.1500000000005</v>
      </c>
      <c r="K41" s="2">
        <v>542.72</v>
      </c>
      <c r="L41" s="2">
        <v>715.81999999999994</v>
      </c>
      <c r="M41" s="2">
        <v>0</v>
      </c>
      <c r="N41" s="2">
        <v>552.8900000000001</v>
      </c>
      <c r="O41" s="2">
        <v>892.91999999999985</v>
      </c>
      <c r="P41" s="2">
        <v>2240.5699999999993</v>
      </c>
      <c r="Q41" s="2">
        <v>764.23000000000138</v>
      </c>
      <c r="R41" s="2">
        <v>0</v>
      </c>
      <c r="S41" s="2">
        <v>0</v>
      </c>
      <c r="T41" s="2">
        <v>0</v>
      </c>
      <c r="U41" s="2">
        <v>0</v>
      </c>
      <c r="V41" s="2"/>
      <c r="X41" s="2"/>
      <c r="Y41" s="2"/>
      <c r="Z41" s="2"/>
    </row>
    <row r="42" spans="1:26" x14ac:dyDescent="0.3">
      <c r="A42"/>
      <c r="B42" t="s">
        <v>14</v>
      </c>
      <c r="C42" s="8">
        <v>9134.489999999998</v>
      </c>
      <c r="D42" s="8">
        <v>5534.0999999999985</v>
      </c>
      <c r="E42" s="8">
        <v>-3600.3899999999994</v>
      </c>
      <c r="F42" s="9">
        <v>-0.39415336816833779</v>
      </c>
      <c r="I42" s="1" t="s">
        <v>14</v>
      </c>
      <c r="J42" s="2">
        <v>5534.0999999999985</v>
      </c>
      <c r="L42" s="2">
        <v>752.49</v>
      </c>
      <c r="M42" s="2">
        <v>0</v>
      </c>
      <c r="N42" s="2">
        <v>0</v>
      </c>
      <c r="O42" s="2">
        <v>3189.8599999999997</v>
      </c>
      <c r="P42" s="2">
        <v>0</v>
      </c>
      <c r="Q42" s="2">
        <v>0</v>
      </c>
      <c r="R42" s="2">
        <v>0</v>
      </c>
      <c r="S42" s="2">
        <v>412.51000000000067</v>
      </c>
      <c r="T42" s="2">
        <v>472.13999999999942</v>
      </c>
      <c r="U42" s="2">
        <v>864.18000000000029</v>
      </c>
      <c r="V42" s="2"/>
      <c r="X42" s="2"/>
      <c r="Y42" s="2"/>
      <c r="Z42" s="2"/>
    </row>
    <row r="43" spans="1:26" x14ac:dyDescent="0.3">
      <c r="A43"/>
      <c r="B43" t="s">
        <v>28</v>
      </c>
      <c r="C43" s="8">
        <v>0</v>
      </c>
      <c r="D43" s="8">
        <v>4648</v>
      </c>
      <c r="E43" s="8">
        <v>4648</v>
      </c>
      <c r="F43" s="9" t="e">
        <v>#DIV/0!</v>
      </c>
      <c r="I43" s="1" t="s">
        <v>28</v>
      </c>
      <c r="J43" s="2">
        <v>4648</v>
      </c>
      <c r="K43" s="2">
        <v>436.26</v>
      </c>
      <c r="L43" s="2">
        <v>0</v>
      </c>
      <c r="O43" s="2">
        <v>1087.81</v>
      </c>
      <c r="P43" s="2">
        <v>2956.79</v>
      </c>
      <c r="Q43" s="2"/>
      <c r="R43" s="2"/>
      <c r="S43" s="2">
        <v>-155.40999999999985</v>
      </c>
      <c r="T43" s="2">
        <v>322.55000000000018</v>
      </c>
      <c r="U43" s="2">
        <v>0.26000000000021828</v>
      </c>
      <c r="V43" s="2"/>
      <c r="X43" s="2"/>
      <c r="Y43" s="2"/>
      <c r="Z43" s="2"/>
    </row>
    <row r="44" spans="1:26" x14ac:dyDescent="0.3">
      <c r="A44"/>
      <c r="B44" t="s">
        <v>19</v>
      </c>
      <c r="C44" s="8">
        <v>2524.33</v>
      </c>
      <c r="D44" s="8">
        <v>4203.18</v>
      </c>
      <c r="E44" s="8">
        <v>1678.8500000000004</v>
      </c>
      <c r="F44" s="9">
        <v>0.665067562481926</v>
      </c>
      <c r="I44" s="1" t="s">
        <v>19</v>
      </c>
      <c r="J44" s="2">
        <v>4203.18</v>
      </c>
      <c r="L44" s="2">
        <v>812.1</v>
      </c>
      <c r="M44" s="2">
        <v>0</v>
      </c>
      <c r="N44" s="2">
        <v>0</v>
      </c>
      <c r="O44" s="2">
        <v>0</v>
      </c>
      <c r="P44" s="2">
        <v>1734.2000000000003</v>
      </c>
      <c r="Q44" s="2">
        <v>0</v>
      </c>
      <c r="R44" s="2">
        <v>0</v>
      </c>
      <c r="S44" s="2">
        <v>0</v>
      </c>
      <c r="T44" s="2">
        <v>1656.88</v>
      </c>
      <c r="U44" s="2">
        <v>0</v>
      </c>
      <c r="V44" s="2"/>
      <c r="X44" s="2"/>
      <c r="Y44" s="2"/>
      <c r="Z44" s="2"/>
    </row>
    <row r="45" spans="1:26" x14ac:dyDescent="0.3">
      <c r="A45"/>
      <c r="B45" t="s">
        <v>89</v>
      </c>
      <c r="C45" s="8">
        <v>3883.66</v>
      </c>
      <c r="D45" s="8">
        <v>3883.66</v>
      </c>
      <c r="E45" s="8">
        <v>0</v>
      </c>
      <c r="F45" s="9">
        <v>0</v>
      </c>
      <c r="I45" s="1" t="s">
        <v>89</v>
      </c>
      <c r="J45" s="2">
        <v>3883.66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/>
      <c r="X45" s="2"/>
      <c r="Y45" s="2"/>
      <c r="Z45" s="2"/>
    </row>
    <row r="46" spans="1:26" x14ac:dyDescent="0.3">
      <c r="A46"/>
      <c r="B46" t="s">
        <v>76</v>
      </c>
      <c r="C46" s="8">
        <v>1486.12</v>
      </c>
      <c r="D46" s="8">
        <v>3018</v>
      </c>
      <c r="E46" s="8">
        <v>1531.88</v>
      </c>
      <c r="F46" s="9">
        <v>1.0307915915269295</v>
      </c>
      <c r="I46" s="1" t="s">
        <v>76</v>
      </c>
      <c r="J46" s="2">
        <v>3018</v>
      </c>
      <c r="K46" s="2">
        <v>379.23</v>
      </c>
      <c r="L46" s="2">
        <v>0</v>
      </c>
      <c r="M46" s="2">
        <v>0</v>
      </c>
      <c r="N46" s="2">
        <v>936.5</v>
      </c>
      <c r="O46" s="2">
        <v>0</v>
      </c>
      <c r="P46" s="2">
        <v>169.01</v>
      </c>
      <c r="Q46" s="2">
        <v>563.89999999999986</v>
      </c>
      <c r="R46" s="2">
        <v>0</v>
      </c>
      <c r="S46" s="2">
        <v>0</v>
      </c>
      <c r="T46" s="2">
        <v>969.36000000000013</v>
      </c>
      <c r="U46" s="2">
        <v>228.90999999999985</v>
      </c>
      <c r="V46" s="2"/>
      <c r="X46" s="2"/>
      <c r="Y46" s="2"/>
      <c r="Z46" s="2"/>
    </row>
    <row r="47" spans="1:26" x14ac:dyDescent="0.3">
      <c r="A47"/>
      <c r="B47" t="s">
        <v>24</v>
      </c>
      <c r="C47" s="8">
        <v>80.680000000000007</v>
      </c>
      <c r="D47" s="8">
        <v>2831.73</v>
      </c>
      <c r="E47" s="8">
        <v>2751.05</v>
      </c>
      <c r="F47" s="9">
        <v>34.098289538919182</v>
      </c>
      <c r="I47" s="1" t="s">
        <v>24</v>
      </c>
      <c r="J47" s="2">
        <v>2831.73</v>
      </c>
      <c r="K47" s="2">
        <v>0</v>
      </c>
      <c r="L47" s="2">
        <v>0</v>
      </c>
      <c r="M47" s="2">
        <v>514.04</v>
      </c>
      <c r="N47" s="2">
        <v>0</v>
      </c>
      <c r="O47" s="2">
        <v>-98</v>
      </c>
      <c r="P47" s="2">
        <v>0</v>
      </c>
      <c r="Q47" s="2">
        <v>1117.29</v>
      </c>
      <c r="R47" s="2">
        <v>225.44000000000005</v>
      </c>
      <c r="S47" s="2">
        <v>133.21000000000004</v>
      </c>
      <c r="T47" s="2">
        <v>926</v>
      </c>
      <c r="U47" s="2">
        <v>1858.7000000000003</v>
      </c>
      <c r="V47" s="2"/>
      <c r="X47" s="2"/>
      <c r="Y47" s="2"/>
      <c r="Z47" s="2"/>
    </row>
    <row r="48" spans="1:26" x14ac:dyDescent="0.3">
      <c r="A48"/>
      <c r="B48" t="s">
        <v>66</v>
      </c>
      <c r="C48" s="8">
        <v>1618.96</v>
      </c>
      <c r="D48" s="8">
        <v>2608.9</v>
      </c>
      <c r="E48" s="8">
        <v>989.94</v>
      </c>
      <c r="F48" s="9">
        <v>0.61146662054652379</v>
      </c>
      <c r="I48" s="1" t="s">
        <v>66</v>
      </c>
      <c r="J48" s="2">
        <v>2608.9</v>
      </c>
      <c r="K48" s="2">
        <v>1166.8699999999999</v>
      </c>
      <c r="L48" s="2">
        <v>0</v>
      </c>
      <c r="M48" s="2">
        <v>0</v>
      </c>
      <c r="N48" s="2">
        <v>0</v>
      </c>
      <c r="O48" s="2">
        <v>0</v>
      </c>
      <c r="P48" s="2">
        <v>777.08000000000015</v>
      </c>
      <c r="Q48" s="2">
        <v>0</v>
      </c>
      <c r="R48" s="2">
        <v>664.95</v>
      </c>
      <c r="S48" s="2">
        <v>0</v>
      </c>
      <c r="T48" s="2">
        <v>0</v>
      </c>
      <c r="U48" s="2">
        <v>0</v>
      </c>
      <c r="V48" s="2"/>
      <c r="X48" s="2"/>
      <c r="Y48" s="2"/>
      <c r="Z48" s="2"/>
    </row>
    <row r="49" spans="1:26" x14ac:dyDescent="0.3">
      <c r="A49"/>
      <c r="B49" t="s">
        <v>78</v>
      </c>
      <c r="C49" s="8">
        <v>2184.86</v>
      </c>
      <c r="D49" s="8">
        <v>2383.4299999999998</v>
      </c>
      <c r="E49" s="8">
        <v>198.56999999999971</v>
      </c>
      <c r="F49" s="9">
        <v>9.0884541801305119E-2</v>
      </c>
      <c r="I49" s="1" t="s">
        <v>78</v>
      </c>
      <c r="J49" s="2">
        <v>2383.4299999999998</v>
      </c>
      <c r="K49" s="2">
        <v>1743.3</v>
      </c>
      <c r="L49" s="2">
        <v>0</v>
      </c>
      <c r="M49" s="2">
        <v>245.16000000000008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394.9699999999998</v>
      </c>
      <c r="U49" s="2">
        <v>0</v>
      </c>
      <c r="V49" s="2"/>
      <c r="X49" s="2"/>
      <c r="Y49" s="2"/>
      <c r="Z49" s="2"/>
    </row>
    <row r="50" spans="1:26" x14ac:dyDescent="0.3">
      <c r="A50"/>
      <c r="B50" t="s">
        <v>25</v>
      </c>
      <c r="C50" s="8">
        <v>1686</v>
      </c>
      <c r="D50" s="8">
        <v>1997</v>
      </c>
      <c r="E50" s="8">
        <v>311</v>
      </c>
      <c r="F50" s="9">
        <v>0.18446026097271639</v>
      </c>
      <c r="I50" s="1" t="s">
        <v>25</v>
      </c>
      <c r="J50" s="2">
        <v>1997</v>
      </c>
      <c r="K50" s="2">
        <v>144</v>
      </c>
      <c r="L50" s="2">
        <v>0</v>
      </c>
      <c r="M50" s="2">
        <v>667</v>
      </c>
      <c r="N50" s="2">
        <v>7</v>
      </c>
      <c r="O50" s="2">
        <v>147</v>
      </c>
      <c r="P50" s="2">
        <v>10</v>
      </c>
      <c r="Q50" s="2">
        <v>228</v>
      </c>
      <c r="R50" s="2">
        <v>42</v>
      </c>
      <c r="S50" s="2">
        <v>67</v>
      </c>
      <c r="T50" s="2">
        <v>43</v>
      </c>
      <c r="U50" s="2">
        <v>15</v>
      </c>
      <c r="V50" s="2"/>
      <c r="X50" s="2"/>
      <c r="Y50" s="2"/>
      <c r="Z50" s="2"/>
    </row>
    <row r="51" spans="1:26" x14ac:dyDescent="0.3">
      <c r="A51"/>
      <c r="B51" t="s">
        <v>99</v>
      </c>
      <c r="C51" s="8">
        <v>1035.6199999999999</v>
      </c>
      <c r="D51" s="8">
        <v>1962.48</v>
      </c>
      <c r="E51" s="8">
        <v>926.86000000000013</v>
      </c>
      <c r="F51" s="9">
        <v>0.89498078445761986</v>
      </c>
      <c r="I51" s="1" t="s">
        <v>99</v>
      </c>
      <c r="J51" s="2">
        <v>1962.48</v>
      </c>
      <c r="K51" s="2">
        <v>0</v>
      </c>
      <c r="L51" s="2">
        <v>0</v>
      </c>
      <c r="M51" s="2">
        <v>664.04</v>
      </c>
      <c r="N51" s="2">
        <v>0</v>
      </c>
      <c r="O51" s="2">
        <v>0</v>
      </c>
      <c r="P51" s="2">
        <v>0</v>
      </c>
      <c r="Q51" s="2">
        <v>1298.44</v>
      </c>
      <c r="R51" s="2">
        <v>0</v>
      </c>
      <c r="S51" s="2">
        <v>0</v>
      </c>
      <c r="T51" s="2">
        <v>0</v>
      </c>
      <c r="U51" s="2">
        <v>0</v>
      </c>
      <c r="V51" s="2"/>
      <c r="X51" s="2"/>
      <c r="Y51" s="2"/>
      <c r="Z51" s="2"/>
    </row>
    <row r="52" spans="1:26" x14ac:dyDescent="0.3">
      <c r="A52"/>
      <c r="B52" t="s">
        <v>93</v>
      </c>
      <c r="C52" s="8">
        <v>3992.97</v>
      </c>
      <c r="D52" s="8">
        <v>1910.0399999999997</v>
      </c>
      <c r="E52" s="8">
        <v>-2082.9300000000003</v>
      </c>
      <c r="F52" s="9">
        <v>-0.52164929864236398</v>
      </c>
      <c r="I52" s="1" t="s">
        <v>93</v>
      </c>
      <c r="J52" s="2">
        <v>1910.0399999999997</v>
      </c>
      <c r="K52" s="2">
        <v>0</v>
      </c>
      <c r="L52" s="2">
        <v>0</v>
      </c>
      <c r="M52" s="2">
        <v>0</v>
      </c>
      <c r="N52" s="2">
        <v>0</v>
      </c>
      <c r="O52" s="2">
        <v>922.94</v>
      </c>
      <c r="P52" s="2">
        <v>92.339999999999918</v>
      </c>
      <c r="Q52" s="2">
        <v>0</v>
      </c>
      <c r="R52" s="2">
        <v>0</v>
      </c>
      <c r="S52" s="2">
        <v>0</v>
      </c>
      <c r="T52" s="2">
        <v>0</v>
      </c>
      <c r="U52" s="2">
        <v>2234.6000000000004</v>
      </c>
      <c r="V52" s="2"/>
      <c r="X52" s="2"/>
      <c r="Y52" s="2"/>
      <c r="Z52" s="2"/>
    </row>
    <row r="53" spans="1:26" x14ac:dyDescent="0.3">
      <c r="A53"/>
      <c r="B53" t="s">
        <v>49</v>
      </c>
      <c r="C53" s="8">
        <v>1382</v>
      </c>
      <c r="D53" s="8">
        <v>1858</v>
      </c>
      <c r="E53" s="8">
        <v>476</v>
      </c>
      <c r="F53" s="9">
        <v>0.34442836468885663</v>
      </c>
      <c r="I53" s="1" t="s">
        <v>49</v>
      </c>
      <c r="J53" s="2">
        <v>1858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1269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/>
      <c r="X53" s="2"/>
      <c r="Y53" s="2"/>
      <c r="Z53" s="2"/>
    </row>
    <row r="54" spans="1:26" x14ac:dyDescent="0.3">
      <c r="A54"/>
      <c r="B54" t="s">
        <v>37</v>
      </c>
      <c r="C54" s="8">
        <v>479.08</v>
      </c>
      <c r="D54" s="8">
        <v>1822.61</v>
      </c>
      <c r="E54" s="8">
        <v>1343.53</v>
      </c>
      <c r="F54" s="9">
        <v>2.8043959255239206</v>
      </c>
      <c r="I54" s="1" t="s">
        <v>37</v>
      </c>
      <c r="J54" s="2">
        <v>1822.61</v>
      </c>
      <c r="K54" s="2">
        <v>0</v>
      </c>
      <c r="L54" s="2">
        <v>1268.8499999999999</v>
      </c>
      <c r="M54" s="2">
        <v>0</v>
      </c>
      <c r="N54" s="2">
        <v>0</v>
      </c>
      <c r="O54" s="2">
        <v>0</v>
      </c>
      <c r="P54" s="2">
        <v>0</v>
      </c>
      <c r="Q54" s="2">
        <v>553.76</v>
      </c>
      <c r="R54" s="2">
        <v>0</v>
      </c>
      <c r="S54" s="2">
        <v>0</v>
      </c>
      <c r="T54" s="2">
        <v>0</v>
      </c>
      <c r="U54" s="2">
        <v>-94.179999999999836</v>
      </c>
      <c r="V54" s="2"/>
      <c r="X54" s="2"/>
      <c r="Y54" s="2"/>
      <c r="Z54" s="2"/>
    </row>
    <row r="55" spans="1:26" x14ac:dyDescent="0.3">
      <c r="A55"/>
      <c r="B55" t="s">
        <v>57</v>
      </c>
      <c r="C55" s="8">
        <v>4269.8772960101487</v>
      </c>
      <c r="D55" s="8">
        <v>1798.7272960101482</v>
      </c>
      <c r="E55" s="8">
        <v>-2471.1500000000005</v>
      </c>
      <c r="F55" s="9">
        <v>-0.57874028424870394</v>
      </c>
      <c r="I55" s="1" t="s">
        <v>57</v>
      </c>
      <c r="J55" s="2">
        <v>1798.7272960101482</v>
      </c>
      <c r="L55" s="2">
        <v>0</v>
      </c>
      <c r="M55" s="2">
        <v>544.98</v>
      </c>
      <c r="N55" s="2">
        <v>14.240000000000009</v>
      </c>
      <c r="O55" s="2">
        <v>0</v>
      </c>
      <c r="P55" s="2">
        <v>0</v>
      </c>
      <c r="Q55" s="2">
        <v>1150.56</v>
      </c>
      <c r="R55" s="2">
        <v>0</v>
      </c>
      <c r="S55" s="2">
        <v>0</v>
      </c>
      <c r="T55" s="2">
        <v>0</v>
      </c>
      <c r="U55" s="2">
        <v>0</v>
      </c>
      <c r="V55" s="2"/>
      <c r="X55" s="2"/>
      <c r="Y55" s="2"/>
      <c r="Z55" s="2"/>
    </row>
    <row r="56" spans="1:26" x14ac:dyDescent="0.3">
      <c r="A56"/>
      <c r="B56" t="s">
        <v>23</v>
      </c>
      <c r="C56" s="8">
        <v>1159.54</v>
      </c>
      <c r="D56" s="8">
        <v>1794.17</v>
      </c>
      <c r="E56" s="8">
        <v>634.63000000000011</v>
      </c>
      <c r="F56" s="9">
        <v>0.54731186504993379</v>
      </c>
      <c r="I56" s="1" t="s">
        <v>23</v>
      </c>
      <c r="J56" s="2">
        <v>1794.17</v>
      </c>
      <c r="L56" s="2">
        <v>595.82000000000005</v>
      </c>
      <c r="M56" s="2">
        <v>4.2099999999999227</v>
      </c>
      <c r="N56" s="2">
        <v>0</v>
      </c>
      <c r="O56" s="2">
        <v>552.58999999999992</v>
      </c>
      <c r="P56" s="2">
        <v>0</v>
      </c>
      <c r="Q56" s="2">
        <v>144.57000000000016</v>
      </c>
      <c r="R56" s="2">
        <v>0</v>
      </c>
      <c r="S56" s="2">
        <v>80.819999999999936</v>
      </c>
      <c r="T56" s="2">
        <v>0</v>
      </c>
      <c r="U56" s="2">
        <v>0</v>
      </c>
      <c r="V56" s="2"/>
      <c r="X56" s="2"/>
      <c r="Y56" s="2"/>
      <c r="Z56" s="2"/>
    </row>
    <row r="57" spans="1:26" x14ac:dyDescent="0.3">
      <c r="A57"/>
      <c r="B57" t="s">
        <v>15</v>
      </c>
      <c r="C57" s="8">
        <v>395.58</v>
      </c>
      <c r="D57" s="8">
        <v>1754.5499999999997</v>
      </c>
      <c r="E57" s="8">
        <v>1358.9699999999998</v>
      </c>
      <c r="F57" s="9">
        <v>3.4353860154709537</v>
      </c>
      <c r="I57" s="1" t="s">
        <v>15</v>
      </c>
      <c r="J57" s="2">
        <v>1754.5499999999997</v>
      </c>
      <c r="L57" s="2">
        <v>0</v>
      </c>
      <c r="M57" s="2">
        <v>0</v>
      </c>
      <c r="N57" s="2">
        <v>0</v>
      </c>
      <c r="O57" s="2">
        <v>689.66</v>
      </c>
      <c r="P57" s="2">
        <v>0</v>
      </c>
      <c r="Q57" s="2">
        <v>0</v>
      </c>
      <c r="R57" s="2">
        <v>0</v>
      </c>
      <c r="S57" s="2">
        <v>1064.8899999999999</v>
      </c>
      <c r="T57" s="2">
        <v>0</v>
      </c>
      <c r="U57" s="2">
        <v>0</v>
      </c>
      <c r="V57" s="2"/>
      <c r="X57" s="2"/>
      <c r="Y57" s="2"/>
      <c r="Z57" s="2"/>
    </row>
    <row r="58" spans="1:26" x14ac:dyDescent="0.3">
      <c r="A58"/>
      <c r="B58" t="s">
        <v>36</v>
      </c>
      <c r="C58" s="8">
        <v>1409.4</v>
      </c>
      <c r="D58" s="8">
        <v>1552.96</v>
      </c>
      <c r="E58" s="8">
        <v>143.55999999999995</v>
      </c>
      <c r="F58" s="9">
        <v>0.10185894706967491</v>
      </c>
      <c r="I58" s="1" t="s">
        <v>36</v>
      </c>
      <c r="J58" s="2">
        <v>1552.96</v>
      </c>
      <c r="K58" s="2">
        <v>407.88</v>
      </c>
      <c r="L58" s="2">
        <v>0</v>
      </c>
      <c r="M58" s="2">
        <v>0</v>
      </c>
      <c r="N58" s="2">
        <v>0</v>
      </c>
      <c r="O58" s="2">
        <v>408.36</v>
      </c>
      <c r="P58" s="2">
        <v>355.48</v>
      </c>
      <c r="Q58" s="2">
        <v>0</v>
      </c>
      <c r="R58" s="2">
        <v>0</v>
      </c>
      <c r="S58" s="2">
        <v>381.24</v>
      </c>
      <c r="T58" s="2">
        <v>0</v>
      </c>
      <c r="U58" s="2">
        <v>0</v>
      </c>
      <c r="V58" s="2"/>
      <c r="X58" s="2"/>
      <c r="Y58" s="2"/>
      <c r="Z58" s="2"/>
    </row>
    <row r="59" spans="1:26" x14ac:dyDescent="0.3">
      <c r="A59"/>
      <c r="B59" t="s">
        <v>16</v>
      </c>
      <c r="C59" s="8">
        <v>0</v>
      </c>
      <c r="D59" s="8">
        <v>1442.59</v>
      </c>
      <c r="E59" s="8">
        <v>1442.59</v>
      </c>
      <c r="F59" s="9" t="e">
        <v>#DIV/0!</v>
      </c>
      <c r="I59" s="1" t="s">
        <v>16</v>
      </c>
      <c r="J59" s="2">
        <v>1442.59</v>
      </c>
      <c r="L59" s="2">
        <v>0</v>
      </c>
      <c r="M59" s="2">
        <v>0</v>
      </c>
      <c r="N59" s="2">
        <v>474.53</v>
      </c>
      <c r="O59" s="2">
        <v>0</v>
      </c>
      <c r="P59" s="2">
        <v>274.08000000000004</v>
      </c>
      <c r="Q59" s="2">
        <v>693.9799999999999</v>
      </c>
      <c r="R59" s="2">
        <v>0</v>
      </c>
      <c r="S59" s="2">
        <v>0</v>
      </c>
      <c r="T59" s="2">
        <v>0</v>
      </c>
      <c r="U59" s="2">
        <v>0</v>
      </c>
      <c r="V59" s="2"/>
      <c r="X59" s="2"/>
      <c r="Y59" s="2"/>
      <c r="Z59" s="2"/>
    </row>
    <row r="60" spans="1:26" x14ac:dyDescent="0.3">
      <c r="A60"/>
      <c r="B60" t="s">
        <v>34</v>
      </c>
      <c r="C60" s="8">
        <v>1185.31</v>
      </c>
      <c r="D60" s="8">
        <v>1396.38</v>
      </c>
      <c r="E60" s="8">
        <v>211.07000000000016</v>
      </c>
      <c r="F60" s="9">
        <v>0.17807155933890728</v>
      </c>
      <c r="I60" s="1" t="s">
        <v>34</v>
      </c>
      <c r="J60" s="2">
        <v>1396.38</v>
      </c>
      <c r="L60" s="2">
        <v>178</v>
      </c>
      <c r="M60" s="2">
        <v>0</v>
      </c>
      <c r="N60" s="2">
        <v>-0.43999999999999773</v>
      </c>
      <c r="O60" s="2">
        <v>836.44</v>
      </c>
      <c r="P60" s="2">
        <v>0</v>
      </c>
      <c r="Q60" s="2">
        <v>0</v>
      </c>
      <c r="R60" s="2">
        <v>0</v>
      </c>
      <c r="S60" s="2">
        <v>107.84999999999991</v>
      </c>
      <c r="T60" s="2">
        <v>274.5300000000002</v>
      </c>
      <c r="U60" s="2">
        <v>273.17999999999984</v>
      </c>
      <c r="V60" s="2"/>
      <c r="X60" s="2"/>
      <c r="Y60" s="2"/>
      <c r="Z60" s="2"/>
    </row>
    <row r="61" spans="1:26" x14ac:dyDescent="0.3">
      <c r="A61"/>
      <c r="B61" t="s">
        <v>40</v>
      </c>
      <c r="C61" s="8">
        <v>959.16</v>
      </c>
      <c r="D61" s="8">
        <v>1318.4299999999998</v>
      </c>
      <c r="E61" s="8">
        <v>359.26999999999987</v>
      </c>
      <c r="F61" s="9">
        <v>0.37456732974686169</v>
      </c>
      <c r="I61" s="1" t="s">
        <v>40</v>
      </c>
      <c r="J61" s="2">
        <v>1318.4299999999998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359.27</v>
      </c>
      <c r="U61" s="2">
        <v>0</v>
      </c>
      <c r="V61" s="2"/>
      <c r="X61" s="2"/>
      <c r="Y61" s="2"/>
      <c r="Z61" s="2"/>
    </row>
    <row r="62" spans="1:26" x14ac:dyDescent="0.3">
      <c r="A62"/>
      <c r="B62" t="s">
        <v>11</v>
      </c>
      <c r="C62" s="8">
        <v>1462.5485223428707</v>
      </c>
      <c r="D62" s="8">
        <v>1211.7099999999991</v>
      </c>
      <c r="E62" s="8">
        <v>-250.83852234287156</v>
      </c>
      <c r="F62" s="9">
        <v>-0.17150782932045971</v>
      </c>
      <c r="I62" s="1" t="s">
        <v>11</v>
      </c>
      <c r="J62" s="2">
        <v>1211.7099999999991</v>
      </c>
      <c r="L62" s="2">
        <v>0</v>
      </c>
      <c r="M62" s="2">
        <v>288</v>
      </c>
      <c r="N62" s="2">
        <v>0</v>
      </c>
      <c r="O62" s="2">
        <v>0</v>
      </c>
      <c r="P62" s="2">
        <v>436</v>
      </c>
      <c r="Q62" s="2">
        <v>274</v>
      </c>
      <c r="R62" s="2">
        <v>0</v>
      </c>
      <c r="S62" s="2">
        <v>-120</v>
      </c>
      <c r="T62" s="2">
        <v>154</v>
      </c>
      <c r="U62" s="2">
        <v>2738.0599999999986</v>
      </c>
      <c r="V62" s="2"/>
      <c r="X62" s="2"/>
      <c r="Y62" s="2"/>
      <c r="Z62" s="2"/>
    </row>
    <row r="63" spans="1:26" x14ac:dyDescent="0.3">
      <c r="A63"/>
      <c r="B63" t="s">
        <v>46</v>
      </c>
      <c r="C63" s="8">
        <v>1579</v>
      </c>
      <c r="D63" s="8">
        <v>1206</v>
      </c>
      <c r="E63" s="8">
        <v>-373</v>
      </c>
      <c r="F63" s="9">
        <v>-0.23622545915136162</v>
      </c>
      <c r="I63" s="1" t="s">
        <v>46</v>
      </c>
      <c r="J63" s="2">
        <v>1206</v>
      </c>
      <c r="L63" s="2">
        <v>0</v>
      </c>
      <c r="M63" s="2">
        <v>0</v>
      </c>
      <c r="N63" s="2">
        <v>0</v>
      </c>
      <c r="O63" s="2">
        <v>0</v>
      </c>
      <c r="P63" s="2">
        <v>1206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/>
      <c r="X63" s="2"/>
      <c r="Y63" s="2"/>
      <c r="Z63" s="2"/>
    </row>
    <row r="64" spans="1:26" x14ac:dyDescent="0.3">
      <c r="A64"/>
      <c r="B64" t="s">
        <v>87</v>
      </c>
      <c r="C64" s="8">
        <v>0</v>
      </c>
      <c r="D64" s="8">
        <v>1082.68</v>
      </c>
      <c r="E64" s="8">
        <v>1082.68</v>
      </c>
      <c r="F64" s="9" t="e">
        <v>#DIV/0!</v>
      </c>
      <c r="I64" s="1" t="s">
        <v>87</v>
      </c>
      <c r="J64" s="2">
        <v>1082.68</v>
      </c>
      <c r="L64" s="2">
        <v>489.24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593.44000000000005</v>
      </c>
      <c r="U64" s="2">
        <v>0</v>
      </c>
      <c r="V64" s="2"/>
      <c r="X64" s="2"/>
      <c r="Y64" s="2"/>
      <c r="Z64" s="2"/>
    </row>
    <row r="65" spans="1:26" x14ac:dyDescent="0.3">
      <c r="A65"/>
      <c r="B65" t="s">
        <v>86</v>
      </c>
      <c r="C65" s="8">
        <v>3152.4600000000005</v>
      </c>
      <c r="D65" s="8">
        <v>1053.1099999999999</v>
      </c>
      <c r="E65" s="8">
        <v>-2099.3500000000004</v>
      </c>
      <c r="F65" s="9">
        <v>-0.66594024983663558</v>
      </c>
      <c r="I65" s="1" t="s">
        <v>86</v>
      </c>
      <c r="J65" s="2">
        <v>1053.1099999999999</v>
      </c>
      <c r="K65" s="2">
        <v>0</v>
      </c>
      <c r="L65" s="2">
        <v>0</v>
      </c>
      <c r="M65" s="2">
        <v>719.41000000000008</v>
      </c>
      <c r="N65" s="2">
        <v>-352.6400000000001</v>
      </c>
      <c r="O65" s="2">
        <v>0</v>
      </c>
      <c r="P65" s="2">
        <v>0</v>
      </c>
      <c r="Q65" s="2">
        <v>686.33999999999992</v>
      </c>
      <c r="R65" s="2">
        <v>0</v>
      </c>
      <c r="S65" s="2">
        <v>0</v>
      </c>
      <c r="T65" s="2">
        <v>0</v>
      </c>
      <c r="U65" s="2">
        <v>0</v>
      </c>
      <c r="V65" s="2"/>
      <c r="X65" s="2"/>
      <c r="Y65" s="2"/>
      <c r="Z65" s="2"/>
    </row>
    <row r="66" spans="1:26" x14ac:dyDescent="0.3">
      <c r="A66"/>
      <c r="B66" t="s">
        <v>81</v>
      </c>
      <c r="C66" s="8">
        <v>987.8799999999992</v>
      </c>
      <c r="D66" s="8">
        <v>987.8799999999992</v>
      </c>
      <c r="E66" s="8">
        <v>0</v>
      </c>
      <c r="F66" s="9">
        <v>0</v>
      </c>
      <c r="I66" s="1" t="s">
        <v>81</v>
      </c>
      <c r="J66" s="2">
        <v>987.8799999999992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1161.2000000000007</v>
      </c>
      <c r="V66" s="2"/>
      <c r="X66" s="2"/>
      <c r="Y66" s="2"/>
      <c r="Z66" s="2"/>
    </row>
    <row r="67" spans="1:26" x14ac:dyDescent="0.3">
      <c r="A67"/>
      <c r="B67" t="s">
        <v>83</v>
      </c>
      <c r="C67" s="8">
        <v>916.84000000000015</v>
      </c>
      <c r="D67" s="8">
        <v>916.84000000000015</v>
      </c>
      <c r="E67" s="8">
        <v>0</v>
      </c>
      <c r="F67" s="9">
        <v>0</v>
      </c>
      <c r="I67" s="1" t="s">
        <v>83</v>
      </c>
      <c r="J67" s="2">
        <v>916.84000000000015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/>
      <c r="X67" s="2"/>
      <c r="Y67" s="2"/>
      <c r="Z67" s="2"/>
    </row>
    <row r="68" spans="1:26" x14ac:dyDescent="0.3">
      <c r="A68"/>
      <c r="B68" t="s">
        <v>92</v>
      </c>
      <c r="C68" s="8">
        <v>1696.77</v>
      </c>
      <c r="D68" s="8">
        <v>830.86</v>
      </c>
      <c r="E68" s="8">
        <v>-865.91</v>
      </c>
      <c r="F68" s="9">
        <v>-0.51032844757981333</v>
      </c>
      <c r="I68" s="1" t="s">
        <v>92</v>
      </c>
      <c r="J68" s="2">
        <v>830.86</v>
      </c>
      <c r="L68" s="2">
        <v>0</v>
      </c>
      <c r="M68" s="2">
        <v>0</v>
      </c>
      <c r="N68" s="2">
        <v>830.86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/>
      <c r="X68" s="2"/>
      <c r="Y68" s="2"/>
      <c r="Z68" s="2"/>
    </row>
    <row r="69" spans="1:26" x14ac:dyDescent="0.3">
      <c r="A69"/>
      <c r="B69" t="s">
        <v>51</v>
      </c>
      <c r="C69" s="8">
        <v>2810.11</v>
      </c>
      <c r="D69" s="8">
        <v>809.4</v>
      </c>
      <c r="E69" s="8">
        <v>-2000.71</v>
      </c>
      <c r="F69" s="9">
        <v>-0.71196857062534913</v>
      </c>
      <c r="I69" s="1" t="s">
        <v>51</v>
      </c>
      <c r="J69" s="2">
        <v>809.4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815.6</v>
      </c>
      <c r="R69" s="2">
        <v>-6.2000000000000455</v>
      </c>
      <c r="S69" s="2">
        <v>0</v>
      </c>
      <c r="T69" s="2">
        <v>0</v>
      </c>
      <c r="U69" s="2">
        <v>0</v>
      </c>
      <c r="V69" s="2"/>
      <c r="X69" s="2"/>
      <c r="Y69" s="2"/>
      <c r="Z69" s="2"/>
    </row>
    <row r="70" spans="1:26" x14ac:dyDescent="0.3">
      <c r="A70"/>
      <c r="B70" t="s">
        <v>56</v>
      </c>
      <c r="C70" s="8">
        <v>732.52999999999929</v>
      </c>
      <c r="D70" s="8">
        <v>732.52999999999929</v>
      </c>
      <c r="E70" s="8">
        <v>0</v>
      </c>
      <c r="F70" s="9">
        <v>0</v>
      </c>
      <c r="I70" s="1" t="s">
        <v>56</v>
      </c>
      <c r="J70" s="2">
        <v>732.52999999999929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1249.1900000000005</v>
      </c>
      <c r="V70" s="2"/>
      <c r="X70" s="2"/>
      <c r="Y70" s="2"/>
      <c r="Z70" s="2"/>
    </row>
    <row r="71" spans="1:26" x14ac:dyDescent="0.3">
      <c r="A71"/>
      <c r="B71" t="s">
        <v>50</v>
      </c>
      <c r="C71" s="8">
        <v>0</v>
      </c>
      <c r="D71" s="8">
        <v>429.99</v>
      </c>
      <c r="E71" s="8">
        <v>429.99</v>
      </c>
      <c r="F71" s="9" t="e">
        <v>#DIV/0!</v>
      </c>
      <c r="I71" s="1" t="s">
        <v>50</v>
      </c>
      <c r="J71" s="2">
        <v>429.99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430</v>
      </c>
      <c r="U71" s="2">
        <v>0</v>
      </c>
      <c r="V71" s="2"/>
      <c r="X71" s="2"/>
      <c r="Y71" s="2"/>
      <c r="Z71" s="2"/>
    </row>
    <row r="72" spans="1:26" x14ac:dyDescent="0.3">
      <c r="A72"/>
      <c r="B72" t="s">
        <v>77</v>
      </c>
      <c r="C72" s="8">
        <v>316.64999999999998</v>
      </c>
      <c r="D72" s="8">
        <v>339.08</v>
      </c>
      <c r="E72" s="8">
        <v>22.430000000000007</v>
      </c>
      <c r="F72" s="9">
        <v>7.0835307121427382E-2</v>
      </c>
      <c r="I72" s="1" t="s">
        <v>77</v>
      </c>
      <c r="J72" s="2">
        <v>339.08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339.08</v>
      </c>
      <c r="T72" s="2">
        <v>0</v>
      </c>
      <c r="U72" s="2">
        <v>0</v>
      </c>
      <c r="V72" s="2"/>
      <c r="X72" s="2"/>
      <c r="Y72" s="2"/>
      <c r="Z72" s="2"/>
    </row>
    <row r="73" spans="1:26" x14ac:dyDescent="0.3">
      <c r="A73"/>
      <c r="B73" t="s">
        <v>73</v>
      </c>
      <c r="C73" s="8">
        <v>652.61508608977897</v>
      </c>
      <c r="D73" s="8">
        <v>42.315896888924954</v>
      </c>
      <c r="E73" s="8">
        <v>-610.29918920085402</v>
      </c>
      <c r="F73" s="9">
        <v>-0.93515948712974795</v>
      </c>
      <c r="I73" s="1" t="s">
        <v>73</v>
      </c>
      <c r="J73" s="2">
        <v>42.315896888924954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/>
      <c r="X73" s="2"/>
      <c r="Y73" s="2"/>
      <c r="Z73" s="2"/>
    </row>
    <row r="74" spans="1:26" x14ac:dyDescent="0.3">
      <c r="A74"/>
      <c r="B74" t="s">
        <v>48</v>
      </c>
      <c r="C74" s="8">
        <v>0</v>
      </c>
      <c r="D74" s="8">
        <v>0</v>
      </c>
      <c r="E74" s="8">
        <v>0</v>
      </c>
      <c r="F74" s="9" t="e">
        <v>#DIV/0!</v>
      </c>
      <c r="I74" s="1" t="s">
        <v>71</v>
      </c>
      <c r="J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/>
      <c r="X74" s="2"/>
      <c r="Y74" s="2"/>
      <c r="Z74" s="2"/>
    </row>
    <row r="75" spans="1:26" x14ac:dyDescent="0.3">
      <c r="A75"/>
      <c r="B75" t="s">
        <v>96</v>
      </c>
      <c r="C75" s="8">
        <v>0</v>
      </c>
      <c r="D75" s="8">
        <v>0</v>
      </c>
      <c r="E75" s="8">
        <v>0</v>
      </c>
      <c r="F75" s="9" t="e">
        <v>#DIV/0!</v>
      </c>
      <c r="I75" s="1" t="s">
        <v>55</v>
      </c>
      <c r="J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/>
      <c r="X75" s="2"/>
      <c r="Y75" s="2"/>
      <c r="Z75" s="2"/>
    </row>
    <row r="76" spans="1:26" x14ac:dyDescent="0.3">
      <c r="A76"/>
      <c r="B76" t="s">
        <v>65</v>
      </c>
      <c r="C76" s="8">
        <v>0</v>
      </c>
      <c r="D76" s="8">
        <v>0</v>
      </c>
      <c r="E76" s="8">
        <v>0</v>
      </c>
      <c r="F76" s="9" t="e">
        <v>#DIV/0!</v>
      </c>
      <c r="I76" s="1" t="s">
        <v>48</v>
      </c>
      <c r="J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/>
      <c r="X76" s="2"/>
      <c r="Y76" s="2"/>
      <c r="Z76" s="2"/>
    </row>
    <row r="77" spans="1:26" x14ac:dyDescent="0.3">
      <c r="A77"/>
      <c r="B77" t="s">
        <v>72</v>
      </c>
      <c r="C77" s="8">
        <v>0</v>
      </c>
      <c r="D77" s="8">
        <v>0</v>
      </c>
      <c r="E77" s="8">
        <v>0</v>
      </c>
      <c r="F77" s="9" t="e">
        <v>#DIV/0!</v>
      </c>
      <c r="I77" s="1" t="s">
        <v>70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/>
      <c r="X77" s="2"/>
      <c r="Y77" s="2"/>
      <c r="Z77" s="2"/>
    </row>
    <row r="78" spans="1:26" x14ac:dyDescent="0.3">
      <c r="A78"/>
      <c r="B78" t="s">
        <v>35</v>
      </c>
      <c r="C78" s="8">
        <v>0</v>
      </c>
      <c r="D78" s="8">
        <v>0</v>
      </c>
      <c r="E78" s="8">
        <v>0</v>
      </c>
      <c r="F78" s="9" t="e">
        <v>#DIV/0!</v>
      </c>
      <c r="I78" s="1" t="s">
        <v>72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/>
      <c r="X78" s="2"/>
      <c r="Y78" s="2"/>
      <c r="Z78" s="2"/>
    </row>
    <row r="79" spans="1:26" x14ac:dyDescent="0.3">
      <c r="A79"/>
      <c r="B79" t="s">
        <v>115</v>
      </c>
      <c r="C79" s="8">
        <v>0</v>
      </c>
      <c r="D79" s="8">
        <v>0</v>
      </c>
      <c r="E79" s="8">
        <v>0</v>
      </c>
      <c r="F79" s="9" t="e">
        <v>#DIV/0!</v>
      </c>
      <c r="I79" s="1" t="s">
        <v>60</v>
      </c>
      <c r="J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/>
      <c r="X79" s="2"/>
      <c r="Y79" s="2"/>
      <c r="Z79" s="2"/>
    </row>
    <row r="80" spans="1:26" x14ac:dyDescent="0.3">
      <c r="A80"/>
      <c r="B80" t="s">
        <v>44</v>
      </c>
      <c r="C80" s="8">
        <v>20760.82</v>
      </c>
      <c r="D80" s="8">
        <v>0</v>
      </c>
      <c r="E80" s="8">
        <v>-20760.82</v>
      </c>
      <c r="F80" s="9">
        <v>-1</v>
      </c>
      <c r="I80" s="1" t="s">
        <v>43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/>
      <c r="X80" s="2"/>
      <c r="Y80" s="2"/>
      <c r="Z80" s="2"/>
    </row>
    <row r="81" spans="1:26" x14ac:dyDescent="0.3">
      <c r="A81"/>
      <c r="B81" t="s">
        <v>70</v>
      </c>
      <c r="C81" s="8">
        <v>0</v>
      </c>
      <c r="D81" s="8">
        <v>0</v>
      </c>
      <c r="E81" s="8">
        <v>0</v>
      </c>
      <c r="F81" s="9" t="e">
        <v>#DIV/0!</v>
      </c>
      <c r="I81" s="1" t="s">
        <v>9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/>
      <c r="X81" s="2"/>
      <c r="Y81" s="2"/>
      <c r="Z81" s="2"/>
    </row>
    <row r="82" spans="1:26" x14ac:dyDescent="0.3">
      <c r="A82"/>
      <c r="B82" t="s">
        <v>75</v>
      </c>
      <c r="C82" s="8">
        <v>0</v>
      </c>
      <c r="D82" s="8">
        <v>0</v>
      </c>
      <c r="E82" s="8">
        <v>0</v>
      </c>
      <c r="F82" s="9" t="e">
        <v>#DIV/0!</v>
      </c>
      <c r="I82" s="1" t="s">
        <v>62</v>
      </c>
      <c r="J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/>
      <c r="X82" s="2"/>
      <c r="Y82" s="2"/>
      <c r="Z82" s="2"/>
    </row>
    <row r="83" spans="1:26" x14ac:dyDescent="0.3">
      <c r="A83"/>
      <c r="B83" t="s">
        <v>71</v>
      </c>
      <c r="C83" s="8">
        <v>0</v>
      </c>
      <c r="D83" s="8">
        <v>0</v>
      </c>
      <c r="E83" s="8">
        <v>0</v>
      </c>
      <c r="F83" s="9" t="e">
        <v>#DIV/0!</v>
      </c>
      <c r="I83" s="1" t="s">
        <v>39</v>
      </c>
      <c r="J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/>
      <c r="X83" s="2"/>
      <c r="Y83" s="2"/>
      <c r="Z83" s="2"/>
    </row>
    <row r="84" spans="1:26" x14ac:dyDescent="0.3">
      <c r="A84"/>
      <c r="B84" t="s">
        <v>42</v>
      </c>
      <c r="C84" s="8">
        <v>0</v>
      </c>
      <c r="D84" s="8">
        <v>0</v>
      </c>
      <c r="E84" s="8">
        <v>0</v>
      </c>
      <c r="F84" s="9" t="e">
        <v>#DIV/0!</v>
      </c>
      <c r="I84" s="1" t="s">
        <v>98</v>
      </c>
      <c r="J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/>
      <c r="X84" s="2"/>
      <c r="Y84" s="2"/>
      <c r="Z84" s="2"/>
    </row>
    <row r="85" spans="1:26" x14ac:dyDescent="0.3">
      <c r="A85"/>
      <c r="B85" t="s">
        <v>64</v>
      </c>
      <c r="C85" s="8">
        <v>0</v>
      </c>
      <c r="D85" s="8">
        <v>0</v>
      </c>
      <c r="E85" s="8">
        <v>0</v>
      </c>
      <c r="F85" s="9" t="e">
        <v>#DIV/0!</v>
      </c>
      <c r="I85" s="1" t="s">
        <v>90</v>
      </c>
      <c r="J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/>
      <c r="X85" s="2"/>
      <c r="Y85" s="2"/>
      <c r="Z85" s="2"/>
    </row>
    <row r="86" spans="1:26" x14ac:dyDescent="0.3">
      <c r="A86"/>
      <c r="B86" t="s">
        <v>39</v>
      </c>
      <c r="C86" s="8">
        <v>1896.06</v>
      </c>
      <c r="D86" s="8">
        <v>0</v>
      </c>
      <c r="E86" s="8">
        <v>-1896.06</v>
      </c>
      <c r="F86" s="9">
        <v>-1</v>
      </c>
      <c r="I86" s="1" t="s">
        <v>35</v>
      </c>
      <c r="J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/>
      <c r="X86" s="2"/>
      <c r="Y86" s="2"/>
      <c r="Z86" s="2"/>
    </row>
    <row r="87" spans="1:26" x14ac:dyDescent="0.3">
      <c r="A87"/>
      <c r="B87" t="s">
        <v>116</v>
      </c>
      <c r="C87" s="8">
        <v>0</v>
      </c>
      <c r="D87" s="8">
        <v>0</v>
      </c>
      <c r="E87" s="8">
        <v>0</v>
      </c>
      <c r="F87" s="9" t="e">
        <v>#DIV/0!</v>
      </c>
      <c r="I87" s="1" t="s">
        <v>18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/>
      <c r="X87" s="2"/>
      <c r="Y87" s="2"/>
      <c r="Z87" s="2"/>
    </row>
    <row r="88" spans="1:26" x14ac:dyDescent="0.3">
      <c r="A88"/>
      <c r="B88" t="s">
        <v>9</v>
      </c>
      <c r="C88" s="8">
        <v>0</v>
      </c>
      <c r="D88" s="8">
        <v>0</v>
      </c>
      <c r="E88" s="8">
        <v>0</v>
      </c>
      <c r="F88" s="9" t="e">
        <v>#DIV/0!</v>
      </c>
      <c r="I88" s="1" t="s">
        <v>94</v>
      </c>
      <c r="J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/>
      <c r="X88" s="2"/>
      <c r="Y88" s="2"/>
      <c r="Z88" s="2"/>
    </row>
    <row r="89" spans="1:26" x14ac:dyDescent="0.3">
      <c r="A89"/>
      <c r="B89" t="s">
        <v>62</v>
      </c>
      <c r="C89" s="8">
        <v>0</v>
      </c>
      <c r="D89" s="8">
        <v>0</v>
      </c>
      <c r="E89" s="8">
        <v>0</v>
      </c>
      <c r="F89" s="9" t="e">
        <v>#DIV/0!</v>
      </c>
      <c r="I89" s="1" t="s">
        <v>79</v>
      </c>
      <c r="J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/>
      <c r="X89" s="2"/>
      <c r="Y89" s="2"/>
      <c r="Z89" s="2"/>
    </row>
    <row r="90" spans="1:26" x14ac:dyDescent="0.3">
      <c r="A90"/>
      <c r="B90" t="s">
        <v>94</v>
      </c>
      <c r="C90" s="8">
        <v>0</v>
      </c>
      <c r="D90" s="8">
        <v>0</v>
      </c>
      <c r="E90" s="8">
        <v>0</v>
      </c>
      <c r="F90" s="9" t="e">
        <v>#DIV/0!</v>
      </c>
      <c r="I90" s="1" t="s">
        <v>96</v>
      </c>
      <c r="J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/>
      <c r="X90" s="2"/>
      <c r="Y90" s="2"/>
      <c r="Z90" s="2"/>
    </row>
    <row r="91" spans="1:26" x14ac:dyDescent="0.3">
      <c r="A91"/>
      <c r="B91" t="s">
        <v>90</v>
      </c>
      <c r="C91" s="8">
        <v>0</v>
      </c>
      <c r="D91" s="8">
        <v>0</v>
      </c>
      <c r="E91" s="8">
        <v>0</v>
      </c>
      <c r="F91" s="9" t="e">
        <v>#DIV/0!</v>
      </c>
      <c r="I91" s="1" t="s">
        <v>115</v>
      </c>
      <c r="J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/>
      <c r="X91" s="2"/>
      <c r="Y91" s="2"/>
      <c r="Z91" s="2"/>
    </row>
    <row r="92" spans="1:26" x14ac:dyDescent="0.3">
      <c r="A92"/>
      <c r="B92" t="s">
        <v>18</v>
      </c>
      <c r="C92" s="8">
        <v>0</v>
      </c>
      <c r="D92" s="8">
        <v>0</v>
      </c>
      <c r="E92" s="8">
        <v>0</v>
      </c>
      <c r="F92" s="9" t="e">
        <v>#DIV/0!</v>
      </c>
      <c r="I92" s="1" t="s">
        <v>42</v>
      </c>
      <c r="J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/>
      <c r="X92" s="2"/>
      <c r="Y92" s="2"/>
      <c r="Z92" s="2"/>
    </row>
    <row r="93" spans="1:26" x14ac:dyDescent="0.3">
      <c r="A93"/>
      <c r="B93" t="s">
        <v>61</v>
      </c>
      <c r="C93" s="8">
        <v>0</v>
      </c>
      <c r="D93" s="8">
        <v>0</v>
      </c>
      <c r="E93" s="8">
        <v>0</v>
      </c>
      <c r="F93" s="9" t="e">
        <v>#DIV/0!</v>
      </c>
      <c r="I93" s="1" t="s">
        <v>52</v>
      </c>
      <c r="J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/>
      <c r="X93" s="2"/>
      <c r="Y93" s="2"/>
      <c r="Z93" s="2"/>
    </row>
    <row r="94" spans="1:26" x14ac:dyDescent="0.3">
      <c r="A94"/>
      <c r="B94" t="s">
        <v>58</v>
      </c>
      <c r="C94" s="8">
        <v>0</v>
      </c>
      <c r="D94" s="8">
        <v>0</v>
      </c>
      <c r="E94" s="8">
        <v>0</v>
      </c>
      <c r="F94" s="9" t="e">
        <v>#DIV/0!</v>
      </c>
      <c r="I94" s="1" t="s">
        <v>58</v>
      </c>
      <c r="J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/>
      <c r="X94" s="2"/>
      <c r="Y94" s="2"/>
      <c r="Z94" s="2"/>
    </row>
    <row r="95" spans="1:26" x14ac:dyDescent="0.3">
      <c r="A95"/>
      <c r="B95" t="s">
        <v>27</v>
      </c>
      <c r="C95" s="8">
        <v>0</v>
      </c>
      <c r="D95" s="8">
        <v>0</v>
      </c>
      <c r="E95" s="8">
        <v>0</v>
      </c>
      <c r="F95" s="9" t="e">
        <v>#DIV/0!</v>
      </c>
      <c r="I95" s="1" t="s">
        <v>65</v>
      </c>
      <c r="J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/>
      <c r="X95" s="2"/>
      <c r="Y95" s="2"/>
      <c r="Z95" s="2"/>
    </row>
    <row r="96" spans="1:26" x14ac:dyDescent="0.3">
      <c r="A96"/>
      <c r="B96" t="s">
        <v>43</v>
      </c>
      <c r="C96" s="8">
        <v>0</v>
      </c>
      <c r="D96" s="8">
        <v>0</v>
      </c>
      <c r="E96" s="8">
        <v>0</v>
      </c>
      <c r="F96" s="9" t="e">
        <v>#DIV/0!</v>
      </c>
      <c r="I96" s="1" t="s">
        <v>75</v>
      </c>
      <c r="J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/>
      <c r="X96" s="2"/>
      <c r="Y96" s="2"/>
      <c r="Z96" s="2"/>
    </row>
    <row r="97" spans="1:26" x14ac:dyDescent="0.3">
      <c r="A97"/>
      <c r="B97" t="s">
        <v>60</v>
      </c>
      <c r="C97" s="8">
        <v>0</v>
      </c>
      <c r="D97" s="8">
        <v>0</v>
      </c>
      <c r="E97" s="8">
        <v>0</v>
      </c>
      <c r="F97" s="9" t="e">
        <v>#DIV/0!</v>
      </c>
      <c r="I97" s="1" t="s">
        <v>64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/>
      <c r="X97" s="2"/>
      <c r="Y97" s="2"/>
      <c r="Z97" s="2"/>
    </row>
    <row r="98" spans="1:26" x14ac:dyDescent="0.3">
      <c r="A98"/>
      <c r="B98" t="s">
        <v>97</v>
      </c>
      <c r="C98" s="8">
        <v>0</v>
      </c>
      <c r="D98" s="8">
        <v>0</v>
      </c>
      <c r="E98" s="8">
        <v>0</v>
      </c>
      <c r="F98" s="9" t="e">
        <v>#DIV/0!</v>
      </c>
      <c r="I98" s="1" t="s">
        <v>61</v>
      </c>
      <c r="J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/>
      <c r="X98" s="2"/>
      <c r="Y98" s="2"/>
      <c r="Z98" s="2"/>
    </row>
    <row r="99" spans="1:26" x14ac:dyDescent="0.3">
      <c r="A99"/>
      <c r="B99" t="s">
        <v>79</v>
      </c>
      <c r="C99" s="8">
        <v>0</v>
      </c>
      <c r="D99" s="8">
        <v>0</v>
      </c>
      <c r="E99" s="8">
        <v>0</v>
      </c>
      <c r="F99" s="9" t="e">
        <v>#DIV/0!</v>
      </c>
      <c r="I99" s="1" t="s">
        <v>97</v>
      </c>
      <c r="J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/>
      <c r="X99" s="2"/>
      <c r="Y99" s="2"/>
      <c r="Z99" s="2"/>
    </row>
    <row r="100" spans="1:26" x14ac:dyDescent="0.3">
      <c r="A100"/>
      <c r="B100" t="s">
        <v>55</v>
      </c>
      <c r="C100" s="8">
        <v>0</v>
      </c>
      <c r="D100" s="8">
        <v>0</v>
      </c>
      <c r="E100" s="8">
        <v>0</v>
      </c>
      <c r="F100" s="9" t="e">
        <v>#DIV/0!</v>
      </c>
      <c r="I100" s="1" t="s">
        <v>13</v>
      </c>
      <c r="J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/>
      <c r="X100" s="2"/>
      <c r="Y100" s="2"/>
      <c r="Z100" s="2"/>
    </row>
    <row r="101" spans="1:26" x14ac:dyDescent="0.3">
      <c r="A101"/>
      <c r="B101" t="s">
        <v>52</v>
      </c>
      <c r="C101" s="8">
        <v>0</v>
      </c>
      <c r="D101" s="8">
        <v>0</v>
      </c>
      <c r="E101" s="8">
        <v>0</v>
      </c>
      <c r="F101" s="9" t="e">
        <v>#DIV/0!</v>
      </c>
      <c r="I101" s="1" t="s">
        <v>116</v>
      </c>
      <c r="J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/>
      <c r="X101" s="2"/>
      <c r="Y101" s="2"/>
      <c r="Z101" s="2"/>
    </row>
    <row r="102" spans="1:26" x14ac:dyDescent="0.3">
      <c r="A102"/>
      <c r="B102" t="s">
        <v>13</v>
      </c>
      <c r="C102" s="8">
        <v>0</v>
      </c>
      <c r="D102" s="8">
        <v>0</v>
      </c>
      <c r="E102" s="8">
        <v>0</v>
      </c>
      <c r="F102" s="9" t="e">
        <v>#DIV/0!</v>
      </c>
      <c r="I102" s="1" t="s">
        <v>27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/>
      <c r="X102" s="2"/>
      <c r="Y102" s="2"/>
      <c r="Z102" s="2"/>
    </row>
    <row r="103" spans="1:26" x14ac:dyDescent="0.3">
      <c r="A103"/>
      <c r="B103" t="s">
        <v>98</v>
      </c>
      <c r="C103" s="8">
        <v>0</v>
      </c>
      <c r="D103" s="8">
        <v>0</v>
      </c>
      <c r="E103" s="8">
        <v>0</v>
      </c>
      <c r="F103" s="9" t="e">
        <v>#DIV/0!</v>
      </c>
      <c r="I103" s="1" t="s">
        <v>44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/>
      <c r="X103" s="2"/>
      <c r="Y103" s="2"/>
      <c r="Z103" s="2"/>
    </row>
    <row r="104" spans="1:26" x14ac:dyDescent="0.3">
      <c r="A104"/>
      <c r="B104" t="s">
        <v>100</v>
      </c>
      <c r="C104" s="8">
        <v>0</v>
      </c>
      <c r="D104" s="8">
        <v>0</v>
      </c>
      <c r="E104" s="8">
        <v>0</v>
      </c>
      <c r="F104" s="9" t="e">
        <v>#DIV/0!</v>
      </c>
      <c r="I104" s="1" t="s">
        <v>100</v>
      </c>
      <c r="J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/>
      <c r="X104" s="2"/>
      <c r="Y104" s="2"/>
      <c r="Z104" s="2"/>
    </row>
    <row r="105" spans="1:26" x14ac:dyDescent="0.3">
      <c r="A105" t="s">
        <v>6</v>
      </c>
      <c r="B105"/>
      <c r="C105" s="8">
        <v>825536.78498444287</v>
      </c>
      <c r="D105" s="8">
        <v>1143824.3339368992</v>
      </c>
      <c r="E105" s="8">
        <v>318287.54895245633</v>
      </c>
      <c r="F105" s="9">
        <v>0.38555223067189481</v>
      </c>
      <c r="H105" s="1" t="s">
        <v>6</v>
      </c>
      <c r="J105" s="2">
        <v>1143824.333936899</v>
      </c>
      <c r="K105" s="2">
        <v>92428.290000000008</v>
      </c>
      <c r="L105" s="2">
        <v>147309.36000000002</v>
      </c>
      <c r="M105" s="2">
        <v>100688.44440000001</v>
      </c>
      <c r="N105" s="2">
        <v>91939.504247999997</v>
      </c>
      <c r="O105" s="2">
        <v>116014.8504</v>
      </c>
      <c r="P105" s="2">
        <v>124485.24939199998</v>
      </c>
      <c r="Q105" s="2">
        <v>112591.10999999997</v>
      </c>
      <c r="R105" s="2">
        <v>42322.875700000011</v>
      </c>
      <c r="S105" s="2">
        <v>84899.708339999983</v>
      </c>
      <c r="T105" s="2">
        <v>152885.735464</v>
      </c>
      <c r="U105" s="2">
        <v>117995.7121</v>
      </c>
      <c r="V105" s="2"/>
      <c r="X105" s="2"/>
      <c r="Y105" s="2"/>
      <c r="Z105" s="2"/>
    </row>
    <row r="106" spans="1:26" s="1" customFormat="1" x14ac:dyDescent="0.3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 s="2"/>
      <c r="Y106" s="2"/>
      <c r="Z106" s="2"/>
    </row>
    <row r="107" spans="1:26" s="1" customFormat="1" x14ac:dyDescent="0.3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 s="2"/>
      <c r="Y107" s="2"/>
      <c r="Z107" s="2"/>
    </row>
    <row r="108" spans="1:26" s="1" customFormat="1" x14ac:dyDescent="0.3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 s="2"/>
      <c r="Y108" s="2"/>
      <c r="Z108" s="2"/>
    </row>
    <row r="109" spans="1:26" s="1" customFormat="1" x14ac:dyDescent="0.3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 s="2"/>
      <c r="Y109" s="2"/>
      <c r="Z109" s="2"/>
    </row>
    <row r="110" spans="1:26" s="1" customFormat="1" x14ac:dyDescent="0.3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 s="2"/>
      <c r="Y110" s="2"/>
      <c r="Z110" s="2"/>
    </row>
    <row r="111" spans="1:26" s="1" customFormat="1" x14ac:dyDescent="0.3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 s="2"/>
      <c r="Y111" s="2"/>
      <c r="Z111" s="2"/>
    </row>
    <row r="112" spans="1:26" s="1" customFormat="1" x14ac:dyDescent="0.3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 s="2"/>
      <c r="Y112" s="2"/>
      <c r="Z112" s="2"/>
    </row>
    <row r="113" spans="8:26" s="1" customFormat="1" x14ac:dyDescent="0.3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 s="2"/>
      <c r="Y113" s="2"/>
      <c r="Z113" s="2"/>
    </row>
    <row r="114" spans="8:26" s="1" customFormat="1" x14ac:dyDescent="0.3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 s="2"/>
      <c r="Y114" s="2"/>
      <c r="Z114" s="2"/>
    </row>
    <row r="115" spans="8:26" s="1" customFormat="1" x14ac:dyDescent="0.3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X115" s="2"/>
      <c r="Y115" s="2"/>
      <c r="Z115" s="2"/>
    </row>
    <row r="116" spans="8:26" s="1" customFormat="1" x14ac:dyDescent="0.3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X116" s="2"/>
      <c r="Y116" s="2"/>
      <c r="Z116" s="2"/>
    </row>
    <row r="117" spans="8:26" s="1" customFormat="1" x14ac:dyDescent="0.3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X117" s="2"/>
      <c r="Y117" s="2"/>
      <c r="Z117" s="2"/>
    </row>
    <row r="118" spans="8:26" s="1" customFormat="1" x14ac:dyDescent="0.3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X118" s="2"/>
      <c r="Y118" s="2"/>
      <c r="Z118" s="2"/>
    </row>
    <row r="119" spans="8:26" s="1" customFormat="1" x14ac:dyDescent="0.3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X119" s="2"/>
      <c r="Y119" s="2"/>
      <c r="Z119" s="2"/>
    </row>
    <row r="120" spans="8:26" s="1" customFormat="1" x14ac:dyDescent="0.3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X120" s="2"/>
      <c r="Y120" s="2"/>
      <c r="Z120" s="2"/>
    </row>
    <row r="121" spans="8:26" s="1" customFormat="1" x14ac:dyDescent="0.3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X121" s="2"/>
      <c r="Y121" s="2"/>
      <c r="Z121" s="2"/>
    </row>
    <row r="122" spans="8:26" s="1" customFormat="1" x14ac:dyDescent="0.3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X122" s="2"/>
      <c r="Y122" s="2"/>
      <c r="Z122" s="2"/>
    </row>
    <row r="123" spans="8:26" s="1" customFormat="1" x14ac:dyDescent="0.3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X123" s="2"/>
      <c r="Y123" s="2"/>
      <c r="Z123" s="2"/>
    </row>
    <row r="124" spans="8:26" s="1" customFormat="1" x14ac:dyDescent="0.3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X124" s="2"/>
      <c r="Y124" s="2"/>
      <c r="Z124" s="2"/>
    </row>
    <row r="125" spans="8:26" s="1" customFormat="1" x14ac:dyDescent="0.3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X125" s="2"/>
      <c r="Y125" s="2"/>
      <c r="Z125" s="2"/>
    </row>
    <row r="126" spans="8:26" s="1" customFormat="1" x14ac:dyDescent="0.3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X126" s="2"/>
      <c r="Y126" s="2"/>
      <c r="Z126" s="2"/>
    </row>
    <row r="127" spans="8:26" x14ac:dyDescent="0.3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X127" s="2"/>
      <c r="Y127" s="2"/>
      <c r="Z127" s="2"/>
    </row>
    <row r="128" spans="8:26" x14ac:dyDescent="0.3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X128" s="2"/>
      <c r="Y128" s="2"/>
      <c r="Z128" s="2"/>
    </row>
    <row r="129" spans="8:26" x14ac:dyDescent="0.3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X129" s="2"/>
      <c r="Y129" s="2"/>
      <c r="Z129" s="2"/>
    </row>
    <row r="130" spans="8:26" x14ac:dyDescent="0.3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X130" s="2"/>
      <c r="Y130" s="2"/>
      <c r="Z130" s="2"/>
    </row>
    <row r="131" spans="8:26" x14ac:dyDescent="0.3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X131" s="2"/>
      <c r="Y131" s="2"/>
      <c r="Z131" s="2"/>
    </row>
    <row r="132" spans="8:26" x14ac:dyDescent="0.3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X132" s="2"/>
      <c r="Y132" s="2"/>
      <c r="Z132" s="2"/>
    </row>
    <row r="133" spans="8:26" x14ac:dyDescent="0.3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X133" s="2"/>
      <c r="Y133" s="2"/>
      <c r="Z133" s="2"/>
    </row>
    <row r="134" spans="8:26" x14ac:dyDescent="0.3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X134" s="2"/>
      <c r="Y134" s="2"/>
      <c r="Z134" s="2"/>
    </row>
    <row r="135" spans="8:26" x14ac:dyDescent="0.3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X135" s="2"/>
      <c r="Y135" s="2"/>
      <c r="Z135" s="2"/>
    </row>
    <row r="136" spans="8:26" x14ac:dyDescent="0.3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X136" s="2"/>
      <c r="Y136" s="2"/>
      <c r="Z136" s="2"/>
    </row>
    <row r="137" spans="8:26" x14ac:dyDescent="0.3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X137" s="2"/>
      <c r="Y137" s="2"/>
      <c r="Z137" s="2"/>
    </row>
    <row r="138" spans="8:26" x14ac:dyDescent="0.3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X138" s="2"/>
      <c r="Y138" s="2"/>
      <c r="Z138" s="2"/>
    </row>
    <row r="139" spans="8:26" x14ac:dyDescent="0.3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X139" s="2"/>
      <c r="Y139" s="2"/>
      <c r="Z139" s="2"/>
    </row>
    <row r="140" spans="8:26" x14ac:dyDescent="0.3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X140" s="2"/>
      <c r="Y140" s="2"/>
      <c r="Z140" s="2"/>
    </row>
  </sheetData>
  <sheetProtection algorithmName="SHA-512" hashValue="x+xe3a5LWEo2G/NGwiNzDDqc7BEPKrIrH9mBmQzCbd1oxD3+BesUJNx/WNGne2WKoyiLxD7gP+GmgT4tXD1auw==" saltValue="JO8ka8HGe+gA6TCD1WQJ3Q==" spinCount="100000" sheet="1" objects="1" scenarios="1"/>
  <mergeCells count="4">
    <mergeCell ref="A4:F4"/>
    <mergeCell ref="H4:O4"/>
    <mergeCell ref="AA22:AL22"/>
    <mergeCell ref="AA4:AL4"/>
  </mergeCell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848D-D6C8-4E8F-B888-2DA925570901}">
  <dimension ref="A2:AE140"/>
  <sheetViews>
    <sheetView workbookViewId="0">
      <selection activeCell="R6" sqref="R6:AA6"/>
    </sheetView>
  </sheetViews>
  <sheetFormatPr defaultRowHeight="14.4" x14ac:dyDescent="0.3"/>
  <cols>
    <col min="1" max="1" width="23.6640625" style="1" bestFit="1" customWidth="1"/>
    <col min="2" max="2" width="9.109375" style="1" bestFit="1" customWidth="1"/>
    <col min="3" max="3" width="8.44140625" style="1" bestFit="1" customWidth="1"/>
    <col min="4" max="4" width="9.5546875" style="1" bestFit="1" customWidth="1"/>
    <col min="5" max="5" width="8.88671875" style="1" bestFit="1" customWidth="1"/>
    <col min="6" max="6" width="9.88671875" style="1" bestFit="1" customWidth="1"/>
    <col min="7" max="7" width="8.33203125" style="1" bestFit="1" customWidth="1"/>
    <col min="8" max="8" width="9" style="1" bestFit="1" customWidth="1"/>
    <col min="9" max="9" width="9.44140625" style="1" bestFit="1" customWidth="1"/>
    <col min="10" max="10" width="8.33203125" style="1" bestFit="1" customWidth="1"/>
    <col min="11" max="11" width="8.6640625" style="1" bestFit="1" customWidth="1"/>
    <col min="12" max="12" width="9.44140625" style="1" bestFit="1" customWidth="1"/>
    <col min="13" max="13" width="8.33203125" style="1" bestFit="1" customWidth="1"/>
    <col min="14" max="16" width="6.88671875" style="1" customWidth="1"/>
    <col min="17" max="17" width="6.88671875" style="8" bestFit="1" customWidth="1"/>
    <col min="18" max="18" width="13.109375" style="8" bestFit="1" customWidth="1"/>
    <col min="19" max="19" width="14.6640625" bestFit="1" customWidth="1"/>
    <col min="20" max="27" width="13.109375" bestFit="1" customWidth="1"/>
    <col min="28" max="28" width="9.44140625" bestFit="1" customWidth="1"/>
  </cols>
  <sheetData>
    <row r="2" spans="1:31" ht="14.25" customHeight="1" x14ac:dyDescent="0.3"/>
    <row r="3" spans="1:31" hidden="1" x14ac:dyDescent="0.3"/>
    <row r="4" spans="1:31" ht="36.75" customHeight="1" x14ac:dyDescent="0.3">
      <c r="A4" s="31" t="s">
        <v>119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4" customFormat="1" x14ac:dyDescent="0.3">
      <c r="A5" s="17" t="s">
        <v>120</v>
      </c>
      <c r="B5" s="15" t="s">
        <v>102</v>
      </c>
      <c r="C5" s="15" t="s">
        <v>103</v>
      </c>
      <c r="D5" s="15" t="s">
        <v>104</v>
      </c>
      <c r="E5" s="15" t="s">
        <v>105</v>
      </c>
      <c r="F5" s="15" t="s">
        <v>106</v>
      </c>
      <c r="G5" s="15" t="s">
        <v>117</v>
      </c>
      <c r="H5" s="15" t="s">
        <v>109</v>
      </c>
      <c r="I5" s="15" t="s">
        <v>110</v>
      </c>
      <c r="J5" s="15" t="s">
        <v>111</v>
      </c>
      <c r="K5" s="15" t="s">
        <v>112</v>
      </c>
      <c r="L5" s="15" t="s">
        <v>113</v>
      </c>
      <c r="M5" s="15" t="s">
        <v>114</v>
      </c>
      <c r="N5" s="10"/>
      <c r="O5" s="10"/>
      <c r="P5" s="10"/>
      <c r="Q5"/>
      <c r="R5" s="15" t="s">
        <v>102</v>
      </c>
      <c r="S5" s="15" t="s">
        <v>103</v>
      </c>
      <c r="T5" s="15" t="s">
        <v>104</v>
      </c>
      <c r="U5" s="15" t="s">
        <v>105</v>
      </c>
      <c r="V5" s="15" t="s">
        <v>106</v>
      </c>
      <c r="W5" s="15" t="s">
        <v>117</v>
      </c>
      <c r="X5" s="15" t="s">
        <v>109</v>
      </c>
      <c r="Y5" s="15" t="s">
        <v>110</v>
      </c>
      <c r="Z5" s="15" t="s">
        <v>111</v>
      </c>
      <c r="AA5" s="15" t="s">
        <v>112</v>
      </c>
      <c r="AB5" s="15" t="s">
        <v>113</v>
      </c>
      <c r="AC5" s="15" t="s">
        <v>114</v>
      </c>
    </row>
    <row r="6" spans="1:31" x14ac:dyDescent="0.3">
      <c r="A6" s="18" t="str">
        <f>Fatturati!I7</f>
        <v xml:space="preserve">Immergas </v>
      </c>
      <c r="B6" s="7">
        <f>IFERROR(Fatturati!K7/Fatturati!J7,0)</f>
        <v>0</v>
      </c>
      <c r="C6" s="7">
        <f>IFERROR(Fatturati!L7/Fatturati!J7,0)</f>
        <v>0.16955246469560137</v>
      </c>
      <c r="D6" s="7">
        <f>IFERROR(Fatturati!M7/Fatturati!J7,0)</f>
        <v>0.14540383168188437</v>
      </c>
      <c r="E6" s="7">
        <f>IFERROR(Fatturati!N7/Fatturati!J7,0)</f>
        <v>3.5307717613489609E-2</v>
      </c>
      <c r="F6" s="7">
        <f>IFERROR(Fatturati!O7/Fatturati!J7,0)</f>
        <v>9.5978977502210128E-2</v>
      </c>
      <c r="G6" s="7">
        <f>IFERROR(Fatturati!P7/Fatturati!J7,0)</f>
        <v>0.14613922556686215</v>
      </c>
      <c r="H6" s="7">
        <f>IFERROR(Fatturati!Q7/Fatturati!J7,0)</f>
        <v>0.10536884159974483</v>
      </c>
      <c r="I6" s="7">
        <f>IFERROR(Fatturati!R7/Fatturati!J7,0)</f>
        <v>1.8402074275414633E-2</v>
      </c>
      <c r="J6" s="7">
        <f>IFERROR(Fatturati!S7/Fatturati!J7,0)</f>
        <v>0.10923819404773487</v>
      </c>
      <c r="K6" s="7">
        <f>IFERROR(Fatturati!T7/Fatturati!J7,0)</f>
        <v>0.14261757708340062</v>
      </c>
      <c r="L6" s="7">
        <f>IFERROR(Fatturati!U7/Fatturati!J7,0)</f>
        <v>0.15316288516215229</v>
      </c>
      <c r="M6" s="7">
        <f>IFERROR(Fatturati!V7/Fatturati!J7,0)</f>
        <v>0</v>
      </c>
      <c r="N6" s="2"/>
      <c r="O6" s="2"/>
      <c r="P6" s="2"/>
      <c r="Q6"/>
      <c r="R6" s="19">
        <f>R7/Fatturati!$J$6</f>
        <v>8.0806367951513594E-2</v>
      </c>
      <c r="S6" s="19">
        <f>S7/Fatturati!$J$6</f>
        <v>0.12878669882199462</v>
      </c>
      <c r="T6" s="19">
        <f>T7/Fatturati!$J$6</f>
        <v>8.8027891532472549E-2</v>
      </c>
      <c r="U6" s="19">
        <f>U7/Fatturati!$J$6</f>
        <v>8.0379042061079278E-2</v>
      </c>
      <c r="V6" s="19">
        <f>V7/Fatturati!$J$6</f>
        <v>0.10142715708861651</v>
      </c>
      <c r="W6" s="19">
        <f>W7/Fatturati!$J$6</f>
        <v>0.10883248913190846</v>
      </c>
      <c r="X6" s="19">
        <f>X7/Fatturati!$J$6</f>
        <v>9.8433917394007156E-2</v>
      </c>
      <c r="Y6" s="19">
        <f>Y7/Fatturati!$J$6</f>
        <v>3.7001202408703804E-2</v>
      </c>
      <c r="Z6" s="19">
        <f>Z7/Fatturati!$J$6</f>
        <v>7.4224429242369674E-2</v>
      </c>
      <c r="AA6" s="19">
        <f>AA7/Fatturati!$J$6</f>
        <v>0.13366190150701426</v>
      </c>
      <c r="AB6" s="19">
        <f>AB7/Fatturati!$J$6</f>
        <v>0.1031589454771203</v>
      </c>
      <c r="AC6" s="19">
        <f>AC7/Fatturati!$J$6</f>
        <v>0</v>
      </c>
    </row>
    <row r="7" spans="1:31" x14ac:dyDescent="0.3">
      <c r="A7" s="18" t="str">
        <f>Fatturati!I8</f>
        <v>Giacomini</v>
      </c>
      <c r="B7" s="7">
        <f>IFERROR(Fatturati!K8/Fatturati!J8,0)</f>
        <v>0.1213064947116935</v>
      </c>
      <c r="C7" s="7">
        <f>IFERROR(Fatturati!L8/Fatturati!J8,0)</f>
        <v>8.2823671561174789E-2</v>
      </c>
      <c r="D7" s="7">
        <f>IFERROR(Fatturati!M8/Fatturati!J8,0)</f>
        <v>3.9937902710956381E-2</v>
      </c>
      <c r="E7" s="7">
        <f>IFERROR(Fatturati!N8/Fatturati!J8,0)</f>
        <v>8.9354664262192907E-2</v>
      </c>
      <c r="F7" s="7">
        <f>IFERROR(Fatturati!O8/Fatturati!J8,0)</f>
        <v>0.11657392111307832</v>
      </c>
      <c r="G7" s="7">
        <f>IFERROR(Fatturati!P8/Fatturati!J8,0)</f>
        <v>0.12656943466347234</v>
      </c>
      <c r="H7" s="7">
        <f>IFERROR(Fatturati!Q8/Fatturati!J8,0)</f>
        <v>4.8270331075848411E-2</v>
      </c>
      <c r="I7" s="7">
        <f>IFERROR(Fatturati!R8/Fatturati!J8,0)</f>
        <v>4.3073892592860777E-2</v>
      </c>
      <c r="J7" s="7">
        <f>IFERROR(Fatturati!S8/Fatturati!J8,0)</f>
        <v>7.9485160711425806E-2</v>
      </c>
      <c r="K7" s="7">
        <f>IFERROR(Fatturati!T8/Fatturati!J8,0)</f>
        <v>0.18901061171478914</v>
      </c>
      <c r="L7" s="7">
        <f>IFERROR(Fatturati!U8/Fatturati!J8,0)</f>
        <v>8.3653637314975063E-2</v>
      </c>
      <c r="M7" s="7">
        <f>IFERROR(Fatturati!V8/Fatturati!J8,0)</f>
        <v>0</v>
      </c>
      <c r="N7" s="2"/>
      <c r="O7" s="2"/>
      <c r="P7" s="2"/>
      <c r="Q7"/>
      <c r="R7" s="8">
        <f>Fatturati!K6</f>
        <v>92428.290000000008</v>
      </c>
      <c r="S7" s="8">
        <f>Fatturati!L6</f>
        <v>147309.36000000002</v>
      </c>
      <c r="T7" s="8">
        <f>Fatturati!M6</f>
        <v>100688.44440000001</v>
      </c>
      <c r="U7" s="8">
        <f>Fatturati!N6</f>
        <v>91939.504247999997</v>
      </c>
      <c r="V7" s="8">
        <f>Fatturati!O6</f>
        <v>116014.8504</v>
      </c>
      <c r="W7" s="8">
        <f>Fatturati!P6</f>
        <v>124485.24939199998</v>
      </c>
      <c r="X7" s="8">
        <f>Fatturati!Q6</f>
        <v>112591.10999999997</v>
      </c>
      <c r="Y7" s="8">
        <f>Fatturati!R6</f>
        <v>42322.875700000011</v>
      </c>
      <c r="Z7" s="8">
        <f>Fatturati!S6</f>
        <v>84899.708339999983</v>
      </c>
      <c r="AA7" s="8">
        <f>Fatturati!T6</f>
        <v>152885.735464</v>
      </c>
      <c r="AB7" s="8">
        <f>Fatturati!U6</f>
        <v>117995.7121</v>
      </c>
      <c r="AC7" s="8">
        <f>Fatturati!V6</f>
        <v>0</v>
      </c>
    </row>
    <row r="8" spans="1:31" x14ac:dyDescent="0.3">
      <c r="A8" s="18" t="str">
        <f>Fatturati!I9</f>
        <v>Ferroli</v>
      </c>
      <c r="B8" s="7">
        <f>IFERROR(Fatturati!K9/Fatturati!J9,0)</f>
        <v>0.37605345070570378</v>
      </c>
      <c r="C8" s="7">
        <f>IFERROR(Fatturati!L9/Fatturati!J9,0)</f>
        <v>0.13332801689901153</v>
      </c>
      <c r="D8" s="7">
        <f>IFERROR(Fatturati!M9/Fatturati!J9,0)</f>
        <v>4.9302376582073485E-3</v>
      </c>
      <c r="E8" s="7">
        <f>IFERROR(Fatturati!N9/Fatturati!J9,0)</f>
        <v>2.6613284832952919E-2</v>
      </c>
      <c r="F8" s="7">
        <f>IFERROR(Fatturati!O9/Fatturati!J9,0)</f>
        <v>8.2706802120958306E-4</v>
      </c>
      <c r="G8" s="7">
        <f>IFERROR(Fatturati!P9/Fatturati!J9,0)</f>
        <v>6.7873195187599947E-2</v>
      </c>
      <c r="H8" s="7">
        <f>IFERROR(Fatturati!Q9/Fatturati!J9,0)</f>
        <v>0</v>
      </c>
      <c r="I8" s="7">
        <f>IFERROR(Fatturati!R9/Fatturati!J9,0)</f>
        <v>0.10774699179683241</v>
      </c>
      <c r="J8" s="7">
        <f>IFERROR(Fatturati!S9/Fatturati!J9,0)</f>
        <v>0.10586046111911859</v>
      </c>
      <c r="K8" s="7">
        <f>IFERROR(Fatturati!T9/Fatturati!J9,0)</f>
        <v>0.1767672937793639</v>
      </c>
      <c r="L8" s="7">
        <f>IFERROR(Fatturati!U9/Fatturati!J9,0)</f>
        <v>0.17822465982749666</v>
      </c>
      <c r="M8" s="7">
        <f>IFERROR(Fatturati!V9/Fatturati!J9,0)</f>
        <v>0</v>
      </c>
      <c r="N8" s="2"/>
      <c r="O8" s="2"/>
      <c r="P8" s="2"/>
      <c r="Q8"/>
    </row>
    <row r="9" spans="1:31" x14ac:dyDescent="0.3">
      <c r="A9" s="18" t="str">
        <f>Fatturati!I10</f>
        <v xml:space="preserve">Ercos </v>
      </c>
      <c r="B9" s="7">
        <f>IFERROR(Fatturati!K10/Fatturati!J10,0)</f>
        <v>1.0454765244160696E-3</v>
      </c>
      <c r="C9" s="7">
        <f>IFERROR(Fatturati!L10/Fatturati!J10,0)</f>
        <v>7.9109541703247258E-2</v>
      </c>
      <c r="D9" s="7">
        <f>IFERROR(Fatturati!M10/Fatturati!J10,0)</f>
        <v>6.8870041677596097E-2</v>
      </c>
      <c r="E9" s="7">
        <f>IFERROR(Fatturati!N10/Fatturati!J10,0)</f>
        <v>0.21729089319044353</v>
      </c>
      <c r="F9" s="7">
        <f>IFERROR(Fatturati!O10/Fatturati!J10,0)</f>
        <v>0.1319947347797861</v>
      </c>
      <c r="G9" s="7">
        <f>IFERROR(Fatturati!P10/Fatturati!J10,0)</f>
        <v>0.13790813680368816</v>
      </c>
      <c r="H9" s="7">
        <f>IFERROR(Fatturati!Q10/Fatturati!J10,0)</f>
        <v>0.13226471111083837</v>
      </c>
      <c r="I9" s="7">
        <f>IFERROR(Fatturati!R10/Fatturati!J10,0)</f>
        <v>0</v>
      </c>
      <c r="J9" s="7">
        <f>IFERROR(Fatturati!S10/Fatturati!J10,0)</f>
        <v>3.1737728902517248E-2</v>
      </c>
      <c r="K9" s="7">
        <f>IFERROR(Fatturati!T10/Fatturati!J10,0)</f>
        <v>0.11129774247632722</v>
      </c>
      <c r="L9" s="7">
        <f>IFERROR(Fatturati!U10/Fatturati!J10,0)</f>
        <v>6.9383405761642578E-2</v>
      </c>
      <c r="M9" s="7">
        <f>IFERROR(Fatturati!V10/Fatturati!J10,0)</f>
        <v>0</v>
      </c>
      <c r="N9" s="2"/>
      <c r="O9" s="2"/>
      <c r="P9" s="2"/>
      <c r="Q9"/>
    </row>
    <row r="10" spans="1:31" x14ac:dyDescent="0.3">
      <c r="A10" s="18" t="str">
        <f>Fatturati!I11</f>
        <v xml:space="preserve">Ibp Banninger </v>
      </c>
      <c r="B10" s="7">
        <f>IFERROR(Fatturati!K11/Fatturati!J11,0)</f>
        <v>0.10129154560272129</v>
      </c>
      <c r="C10" s="7">
        <f>IFERROR(Fatturati!L11/Fatturati!J11,0)</f>
        <v>1.3648217702501589E-2</v>
      </c>
      <c r="D10" s="7">
        <f>IFERROR(Fatturati!M11/Fatturati!J11,0)</f>
        <v>0.14257210686698321</v>
      </c>
      <c r="E10" s="7">
        <f>IFERROR(Fatturati!N11/Fatturati!J11,0)</f>
        <v>0.13829636453830346</v>
      </c>
      <c r="F10" s="7">
        <f>IFERROR(Fatturati!O11/Fatturati!J11,0)</f>
        <v>0.10185316419814329</v>
      </c>
      <c r="G10" s="7">
        <f>IFERROR(Fatturati!P11/Fatturati!J11,0)</f>
        <v>0.15691658989440863</v>
      </c>
      <c r="H10" s="7">
        <f>IFERROR(Fatturati!Q11/Fatturati!J11,0)</f>
        <v>6.7394231450641343E-2</v>
      </c>
      <c r="I10" s="7">
        <f>IFERROR(Fatturati!R11/Fatturati!J11,0)</f>
        <v>0.12950889377081709</v>
      </c>
      <c r="J10" s="7">
        <f>IFERROR(Fatturati!S11/Fatturati!J11,0)</f>
        <v>1.6653674438381406E-3</v>
      </c>
      <c r="K10" s="7">
        <f>IFERROR(Fatturati!T11/Fatturati!J11,0)</f>
        <v>9.579406137056197E-2</v>
      </c>
      <c r="L10" s="7">
        <f>IFERROR(Fatturati!U11/Fatturati!J11,0)</f>
        <v>4.8331089221174968E-2</v>
      </c>
      <c r="M10" s="7">
        <f>IFERROR(Fatturati!V11/Fatturati!J11,0)</f>
        <v>0</v>
      </c>
      <c r="N10" s="2"/>
      <c r="O10" s="2"/>
      <c r="P10" s="2"/>
      <c r="Q10"/>
    </row>
    <row r="11" spans="1:31" x14ac:dyDescent="0.3">
      <c r="A11" s="18" t="str">
        <f>Fatturati!I12</f>
        <v>Geberit</v>
      </c>
      <c r="B11" s="7">
        <f>IFERROR(Fatturati!K12/Fatturati!J12,0)</f>
        <v>0.2058350555830219</v>
      </c>
      <c r="C11" s="7">
        <f>IFERROR(Fatturati!L12/Fatturati!J12,0)</f>
        <v>0.12755985468351619</v>
      </c>
      <c r="D11" s="7">
        <f>IFERROR(Fatturati!M12/Fatturati!J12,0)</f>
        <v>9.5808629556470553E-3</v>
      </c>
      <c r="E11" s="7">
        <f>IFERROR(Fatturati!N12/Fatturati!J12,0)</f>
        <v>8.8834375316613381E-2</v>
      </c>
      <c r="F11" s="7">
        <f>IFERROR(Fatturati!O12/Fatturati!J12,0)</f>
        <v>5.1916020235830841E-2</v>
      </c>
      <c r="G11" s="7">
        <f>IFERROR(Fatturati!P12/Fatturati!J12,0)</f>
        <v>9.7873043853187094E-3</v>
      </c>
      <c r="H11" s="7">
        <f>IFERROR(Fatturati!Q12/Fatturati!J12,0)</f>
        <v>0.13711710256787243</v>
      </c>
      <c r="I11" s="7">
        <f>IFERROR(Fatturati!R12/Fatturati!J12,0)</f>
        <v>3.214887245652308E-3</v>
      </c>
      <c r="J11" s="7">
        <f>IFERROR(Fatturati!S12/Fatturati!J12,0)</f>
        <v>4.4359197422757644E-2</v>
      </c>
      <c r="K11" s="7">
        <f>IFERROR(Fatturati!T12/Fatturati!J12,0)</f>
        <v>0.1479800353616649</v>
      </c>
      <c r="L11" s="7">
        <f>IFERROR(Fatturati!U12/Fatturati!J12,0)</f>
        <v>0</v>
      </c>
      <c r="M11" s="7">
        <f>IFERROR(Fatturati!V12/Fatturati!J12,0)</f>
        <v>0</v>
      </c>
      <c r="N11" s="2"/>
      <c r="O11" s="2"/>
      <c r="P11" s="2"/>
      <c r="Q11"/>
    </row>
    <row r="12" spans="1:31" x14ac:dyDescent="0.3">
      <c r="A12" s="18" t="str">
        <f>Fatturati!I13</f>
        <v>Silmet</v>
      </c>
      <c r="B12" s="7">
        <f>IFERROR(Fatturati!K13/Fatturati!J13,0)</f>
        <v>0</v>
      </c>
      <c r="C12" s="7">
        <f>IFERROR(Fatturati!L13/Fatturati!J13,0)</f>
        <v>0.26777766986042728</v>
      </c>
      <c r="D12" s="7">
        <f>IFERROR(Fatturati!M13/Fatturati!J13,0)</f>
        <v>0.10686592716005766</v>
      </c>
      <c r="E12" s="7">
        <f>IFERROR(Fatturati!N13/Fatturati!J13,0)</f>
        <v>0.17261207068610179</v>
      </c>
      <c r="F12" s="7">
        <f>IFERROR(Fatturati!O13/Fatturati!J13,0)</f>
        <v>0</v>
      </c>
      <c r="G12" s="7">
        <f>IFERROR(Fatturati!P13/Fatturati!J13,0)</f>
        <v>0</v>
      </c>
      <c r="H12" s="7">
        <f>IFERROR(Fatturati!Q13/Fatturati!J13,0)</f>
        <v>0</v>
      </c>
      <c r="I12" s="7">
        <f>IFERROR(Fatturati!R13/Fatturati!J13,0)</f>
        <v>0</v>
      </c>
      <c r="J12" s="7">
        <f>IFERROR(Fatturati!S13/Fatturati!J13,0)</f>
        <v>0.26933701627974743</v>
      </c>
      <c r="K12" s="7">
        <f>IFERROR(Fatturati!T13/Fatturati!J13,0)</f>
        <v>0.18340731601366589</v>
      </c>
      <c r="L12" s="7">
        <f>IFERROR(Fatturati!U13/Fatturati!J13,0)</f>
        <v>0.18311465838999869</v>
      </c>
      <c r="M12" s="7">
        <f>IFERROR(Fatturati!V13/Fatturati!J13,0)</f>
        <v>0</v>
      </c>
      <c r="N12" s="2"/>
      <c r="O12" s="2"/>
      <c r="P12" s="2"/>
      <c r="Q12"/>
    </row>
    <row r="13" spans="1:31" x14ac:dyDescent="0.3">
      <c r="A13" s="18" t="str">
        <f>Fatturati!I14</f>
        <v xml:space="preserve">Haier </v>
      </c>
      <c r="B13" s="7">
        <f>IFERROR(Fatturati!K14/Fatturati!J14,0)</f>
        <v>0</v>
      </c>
      <c r="C13" s="7">
        <f>IFERROR(Fatturati!L14/Fatturati!J14,0)</f>
        <v>7.2401493122818655E-2</v>
      </c>
      <c r="D13" s="7">
        <f>IFERROR(Fatturati!M14/Fatturati!J14,0)</f>
        <v>0.20709777060604306</v>
      </c>
      <c r="E13" s="7">
        <f>IFERROR(Fatturati!N14/Fatturati!J14,0)</f>
        <v>0</v>
      </c>
      <c r="F13" s="7">
        <f>IFERROR(Fatturati!O14/Fatturati!J14,0)</f>
        <v>0.18719845349359199</v>
      </c>
      <c r="G13" s="7">
        <f>IFERROR(Fatturati!P14/Fatturati!J14,0)</f>
        <v>0.13027775193976102</v>
      </c>
      <c r="H13" s="7">
        <f>IFERROR(Fatturati!Q14/Fatturati!J14,0)</f>
        <v>0.26432560754164519</v>
      </c>
      <c r="I13" s="7">
        <f>IFERROR(Fatturati!R14/Fatturati!J14,0)</f>
        <v>0</v>
      </c>
      <c r="J13" s="7">
        <f>IFERROR(Fatturati!S14/Fatturati!J14,0)</f>
        <v>7.8360638500082916E-2</v>
      </c>
      <c r="K13" s="7">
        <f>IFERROR(Fatturati!T14/Fatturati!J14,0)</f>
        <v>-6.740352196784907E-6</v>
      </c>
      <c r="L13" s="7">
        <f>IFERROR(Fatturati!U14/Fatturati!J14,0)</f>
        <v>-1.4354928073701622E-2</v>
      </c>
      <c r="M13" s="7">
        <f>IFERROR(Fatturati!V14/Fatturati!J14,0)</f>
        <v>0</v>
      </c>
      <c r="N13" s="2"/>
      <c r="O13" s="2"/>
      <c r="P13" s="2"/>
      <c r="Q13"/>
    </row>
    <row r="14" spans="1:31" x14ac:dyDescent="0.3">
      <c r="A14" s="18" t="str">
        <f>Fatturati!I15</f>
        <v xml:space="preserve">Effebi </v>
      </c>
      <c r="B14" s="7">
        <f>IFERROR(Fatturati!K15/Fatturati!J15,0)</f>
        <v>0</v>
      </c>
      <c r="C14" s="7">
        <f>IFERROR(Fatturati!L15/Fatturati!J15,0)</f>
        <v>0.22854128028816861</v>
      </c>
      <c r="D14" s="7">
        <f>IFERROR(Fatturati!M15/Fatturati!J15,0)</f>
        <v>5.3249596604109601E-3</v>
      </c>
      <c r="E14" s="7">
        <f>IFERROR(Fatturati!N15/Fatturati!J15,0)</f>
        <v>8.9300668867210775E-2</v>
      </c>
      <c r="F14" s="7">
        <f>IFERROR(Fatturati!O15/Fatturati!J15,0)</f>
        <v>0.14480821119867165</v>
      </c>
      <c r="G14" s="7">
        <f>IFERROR(Fatturati!P15/Fatturati!J15,0)</f>
        <v>1.5577174153203383E-2</v>
      </c>
      <c r="H14" s="7">
        <f>IFERROR(Fatturati!Q15/Fatturati!J15,0)</f>
        <v>0.15921690982009551</v>
      </c>
      <c r="I14" s="7">
        <f>IFERROR(Fatturati!R15/Fatturati!J15,0)</f>
        <v>2.2359581405625432E-2</v>
      </c>
      <c r="J14" s="7">
        <f>IFERROR(Fatturati!S15/Fatturati!J15,0)</f>
        <v>2.7592680624276087E-2</v>
      </c>
      <c r="K14" s="7">
        <f>IFERROR(Fatturati!T15/Fatturati!J15,0)</f>
        <v>0.14802787951016691</v>
      </c>
      <c r="L14" s="7">
        <f>IFERROR(Fatturati!U15/Fatturati!J15,0)</f>
        <v>0.15273552628936046</v>
      </c>
      <c r="M14" s="7">
        <f>IFERROR(Fatturati!V15/Fatturati!J15,0)</f>
        <v>0</v>
      </c>
      <c r="N14" s="2"/>
      <c r="O14" s="2"/>
      <c r="P14" s="2"/>
      <c r="Q14"/>
    </row>
    <row r="15" spans="1:31" x14ac:dyDescent="0.3">
      <c r="A15" s="18" t="str">
        <f>Fatturati!I16</f>
        <v>System Group (Sa.Mi. Plastic)</v>
      </c>
      <c r="B15" s="7">
        <f>IFERROR(Fatturati!K16/Fatturati!J16,0)</f>
        <v>0.32988771442263015</v>
      </c>
      <c r="C15" s="7">
        <f>IFERROR(Fatturati!L16/Fatturati!J16,0)</f>
        <v>4.2949633895707939E-2</v>
      </c>
      <c r="D15" s="7">
        <f>IFERROR(Fatturati!M16/Fatturati!J16,0)</f>
        <v>4.406040028956254E-2</v>
      </c>
      <c r="E15" s="7">
        <f>IFERROR(Fatturati!N16/Fatturati!J16,0)</f>
        <v>0.17168550716404996</v>
      </c>
      <c r="F15" s="7">
        <f>IFERROR(Fatturati!O16/Fatturati!J16,0)</f>
        <v>3.4260137236309496E-2</v>
      </c>
      <c r="G15" s="7">
        <f>IFERROR(Fatturati!P16/Fatturati!J16,0)</f>
        <v>5.5286336233327897E-2</v>
      </c>
      <c r="H15" s="7">
        <f>IFERROR(Fatturati!Q16/Fatturati!J16,0)</f>
        <v>0.11684283660547699</v>
      </c>
      <c r="I15" s="7">
        <f>IFERROR(Fatturati!R16/Fatturati!J16,0)</f>
        <v>0</v>
      </c>
      <c r="J15" s="7">
        <f>IFERROR(Fatturati!S16/Fatturati!J16,0)</f>
        <v>8.5897228618912094E-2</v>
      </c>
      <c r="K15" s="7">
        <f>IFERROR(Fatturati!T16/Fatturati!J16,0)</f>
        <v>0.11913020553402294</v>
      </c>
      <c r="L15" s="7">
        <f>IFERROR(Fatturati!U16/Fatturati!J16,0)</f>
        <v>0</v>
      </c>
      <c r="M15" s="7">
        <f>IFERROR(Fatturati!V16/Fatturati!J16,0)</f>
        <v>0</v>
      </c>
      <c r="N15" s="2"/>
      <c r="O15" s="2"/>
      <c r="P15" s="2"/>
      <c r="Q15"/>
    </row>
    <row r="16" spans="1:31" x14ac:dyDescent="0.3">
      <c r="A16" s="18" t="str">
        <f>Fatturati!I17</f>
        <v>Caleffi</v>
      </c>
      <c r="B16" s="7">
        <f>IFERROR(Fatturati!K17/Fatturati!J17,0)</f>
        <v>0.14401242843367335</v>
      </c>
      <c r="C16" s="7">
        <f>IFERROR(Fatturati!L17/Fatturati!J17,0)</f>
        <v>0.11284692935355836</v>
      </c>
      <c r="D16" s="7">
        <f>IFERROR(Fatturati!M17/Fatturati!J17,0)</f>
        <v>6.4830021824366493E-2</v>
      </c>
      <c r="E16" s="7">
        <f>IFERROR(Fatturati!N17/Fatturati!J17,0)</f>
        <v>1.2574347604618189E-3</v>
      </c>
      <c r="F16" s="7">
        <f>IFERROR(Fatturati!O17/Fatturati!J17,0)</f>
        <v>9.3211601940193151E-2</v>
      </c>
      <c r="G16" s="7">
        <f>IFERROR(Fatturati!P17/Fatturati!J17,0)</f>
        <v>8.2654629977786026E-2</v>
      </c>
      <c r="H16" s="7">
        <f>IFERROR(Fatturati!Q17/Fatturati!J17,0)</f>
        <v>9.8060103995037659E-2</v>
      </c>
      <c r="I16" s="7">
        <f>IFERROR(Fatturati!R17/Fatturati!J17,0)</f>
        <v>7.9845621740251352E-2</v>
      </c>
      <c r="J16" s="7">
        <f>IFERROR(Fatturati!S17/Fatturati!J17,0)</f>
        <v>0.11548295365450031</v>
      </c>
      <c r="K16" s="7">
        <f>IFERROR(Fatturati!T17/Fatturati!J17,0)</f>
        <v>0.1649623017163373</v>
      </c>
      <c r="L16" s="7">
        <f>IFERROR(Fatturati!U17/Fatturati!J17,0)</f>
        <v>6.7780982528952496E-2</v>
      </c>
      <c r="M16" s="7">
        <f>IFERROR(Fatturati!V17/Fatturati!J17,0)</f>
        <v>0</v>
      </c>
      <c r="N16" s="2"/>
      <c r="O16" s="2"/>
      <c r="P16" s="2"/>
      <c r="Q16"/>
    </row>
    <row r="17" spans="1:17" x14ac:dyDescent="0.3">
      <c r="A17" s="18" t="str">
        <f>Fatturati!I18</f>
        <v>Fimi</v>
      </c>
      <c r="B17" s="7">
        <f>IFERROR(Fatturati!K18/Fatturati!J18,0)</f>
        <v>3.5242958797070366E-2</v>
      </c>
      <c r="C17" s="7">
        <f>IFERROR(Fatturati!L18/Fatturati!J18,0)</f>
        <v>2.4458082113120873E-2</v>
      </c>
      <c r="D17" s="7">
        <f>IFERROR(Fatturati!M18/Fatturati!J18,0)</f>
        <v>2.7493483755833695E-3</v>
      </c>
      <c r="E17" s="7">
        <f>IFERROR(Fatturati!N18/Fatturati!J18,0)</f>
        <v>0.12812230835486649</v>
      </c>
      <c r="F17" s="7">
        <f>IFERROR(Fatturati!O18/Fatturati!J18,0)</f>
        <v>2.8767529119026327E-2</v>
      </c>
      <c r="G17" s="7">
        <f>IFERROR(Fatturati!P18/Fatturati!J18,0)</f>
        <v>9.3298401760934055E-2</v>
      </c>
      <c r="H17" s="7">
        <f>IFERROR(Fatturati!Q18/Fatturati!J18,0)</f>
        <v>0.13816267247639799</v>
      </c>
      <c r="I17" s="7">
        <f>IFERROR(Fatturati!R18/Fatturati!J18,0)</f>
        <v>8.7261375983066214E-2</v>
      </c>
      <c r="J17" s="7">
        <f>IFERROR(Fatturati!S18/Fatturati!J18,0)</f>
        <v>4.751228656837414E-2</v>
      </c>
      <c r="K17" s="7">
        <f>IFERROR(Fatturati!T18/Fatturati!J18,0)</f>
        <v>0.27880025107947276</v>
      </c>
      <c r="L17" s="7">
        <f>IFERROR(Fatturati!U18/Fatturati!J18,0)</f>
        <v>2.3290647008157295E-2</v>
      </c>
      <c r="M17" s="7">
        <f>IFERROR(Fatturati!V18/Fatturati!J18,0)</f>
        <v>0</v>
      </c>
      <c r="N17" s="2"/>
      <c r="O17" s="2"/>
      <c r="P17" s="2"/>
      <c r="Q17"/>
    </row>
    <row r="18" spans="1:17" x14ac:dyDescent="0.3">
      <c r="A18" s="18" t="str">
        <f>Fatturati!I19</f>
        <v xml:space="preserve">Carlo Nobili </v>
      </c>
      <c r="B18" s="7">
        <f>IFERROR(Fatturati!K19/Fatturati!J19,0)</f>
        <v>0</v>
      </c>
      <c r="C18" s="7">
        <f>IFERROR(Fatturati!L19/Fatturati!J19,0)</f>
        <v>0.3387536755588621</v>
      </c>
      <c r="D18" s="7">
        <f>IFERROR(Fatturati!M19/Fatturati!J19,0)</f>
        <v>3.3301448967300813E-2</v>
      </c>
      <c r="E18" s="7">
        <f>IFERROR(Fatturati!N19/Fatturati!J19,0)</f>
        <v>0.14797888546427179</v>
      </c>
      <c r="F18" s="7">
        <f>IFERROR(Fatturati!O19/Fatturati!J19,0)</f>
        <v>3.8190385092287525E-2</v>
      </c>
      <c r="G18" s="7">
        <f>IFERROR(Fatturati!P19/Fatturati!J19,0)</f>
        <v>0</v>
      </c>
      <c r="H18" s="7">
        <f>IFERROR(Fatturati!Q19/Fatturati!J19,0)</f>
        <v>4.0386863641194599E-3</v>
      </c>
      <c r="I18" s="7">
        <f>IFERROR(Fatturati!R19/Fatturati!J19,0)</f>
        <v>0.12718319339639353</v>
      </c>
      <c r="J18" s="7">
        <f>IFERROR(Fatturati!S19/Fatturati!J19,0)</f>
        <v>-4.6055195380309631E-4</v>
      </c>
      <c r="K18" s="7">
        <f>IFERROR(Fatturati!T19/Fatturati!J19,0)</f>
        <v>2.4373826478194638E-2</v>
      </c>
      <c r="L18" s="7">
        <f>IFERROR(Fatturati!U19/Fatturati!J19,0)</f>
        <v>0.16034293407021646</v>
      </c>
      <c r="M18" s="7">
        <f>IFERROR(Fatturati!V19/Fatturati!J19,0)</f>
        <v>0</v>
      </c>
      <c r="N18" s="2"/>
      <c r="O18" s="2"/>
      <c r="P18" s="2"/>
      <c r="Q18"/>
    </row>
    <row r="19" spans="1:17" x14ac:dyDescent="0.3">
      <c r="A19" s="18" t="str">
        <f>Fatturati!I20</f>
        <v>Valsir</v>
      </c>
      <c r="B19" s="7">
        <f>IFERROR(Fatturati!K20/Fatturati!J20,0)</f>
        <v>0</v>
      </c>
      <c r="C19" s="7">
        <f>IFERROR(Fatturati!L20/Fatturati!J20,0)</f>
        <v>8.6231750138606539E-2</v>
      </c>
      <c r="D19" s="7">
        <f>IFERROR(Fatturati!M20/Fatturati!J20,0)</f>
        <v>0.25344668268342263</v>
      </c>
      <c r="E19" s="7">
        <f>IFERROR(Fatturati!N20/Fatturati!J20,0)</f>
        <v>2.2546664202550359E-3</v>
      </c>
      <c r="F19" s="7">
        <f>IFERROR(Fatturati!O20/Fatturati!J20,0)</f>
        <v>0.22454259841064497</v>
      </c>
      <c r="G19" s="7">
        <f>IFERROR(Fatturati!P20/Fatturati!J20,0)</f>
        <v>4.9713546479393828E-2</v>
      </c>
      <c r="H19" s="7">
        <f>IFERROR(Fatturati!Q20/Fatturati!J20,0)</f>
        <v>7.86176307521715E-2</v>
      </c>
      <c r="I19" s="7">
        <f>IFERROR(Fatturati!R20/Fatturati!J20,0)</f>
        <v>6.9081500646830524E-2</v>
      </c>
      <c r="J19" s="7">
        <f>IFERROR(Fatturati!S20/Fatturati!J20,0)</f>
        <v>4.4354093513213821E-3</v>
      </c>
      <c r="K19" s="7">
        <f>IFERROR(Fatturati!T20/Fatturati!J20,0)</f>
        <v>0.23315468490112734</v>
      </c>
      <c r="L19" s="7">
        <f>IFERROR(Fatturati!U20/Fatturati!J20,0)</f>
        <v>-5.1007207540195894E-3</v>
      </c>
      <c r="M19" s="7">
        <f>IFERROR(Fatturati!V20/Fatturati!J20,0)</f>
        <v>0</v>
      </c>
      <c r="N19" s="2"/>
      <c r="O19" s="2"/>
      <c r="P19" s="2"/>
      <c r="Q19"/>
    </row>
    <row r="20" spans="1:17" x14ac:dyDescent="0.3">
      <c r="A20" s="18" t="str">
        <f>Fatturati!I21</f>
        <v xml:space="preserve">Novellini </v>
      </c>
      <c r="B20" s="7">
        <f>IFERROR(Fatturati!K21/Fatturati!J21,0)</f>
        <v>0</v>
      </c>
      <c r="C20" s="7">
        <f>IFERROR(Fatturati!L21/Fatturati!J21,0)</f>
        <v>0.10738537990024845</v>
      </c>
      <c r="D20" s="7">
        <f>IFERROR(Fatturati!M21/Fatturati!J21,0)</f>
        <v>5.0942536556324379E-2</v>
      </c>
      <c r="E20" s="7">
        <f>IFERROR(Fatturati!N21/Fatturati!J21,0)</f>
        <v>0.1599588519866269</v>
      </c>
      <c r="F20" s="7">
        <f>IFERROR(Fatturati!O21/Fatturati!J21,0)</f>
        <v>7.2797963659338161E-2</v>
      </c>
      <c r="G20" s="7">
        <f>IFERROR(Fatturati!P21/Fatturati!J21,0)</f>
        <v>0.14201977615642722</v>
      </c>
      <c r="H20" s="7">
        <f>IFERROR(Fatturati!Q21/Fatturati!J21,0)</f>
        <v>0.14376208672267818</v>
      </c>
      <c r="I20" s="7">
        <f>IFERROR(Fatturati!R21/Fatturati!J21,0)</f>
        <v>4.6469715102657461E-2</v>
      </c>
      <c r="J20" s="7">
        <f>IFERROR(Fatturati!S21/Fatturati!J21,0)</f>
        <v>7.8145990397446824E-2</v>
      </c>
      <c r="K20" s="7">
        <f>IFERROR(Fatturati!T21/Fatturati!J21,0)</f>
        <v>0.1382520599319195</v>
      </c>
      <c r="L20" s="7">
        <f>IFERROR(Fatturati!U21/Fatturati!J21,0)</f>
        <v>0.10246584330139909</v>
      </c>
      <c r="M20" s="7">
        <f>IFERROR(Fatturati!V21/Fatturati!J21,0)</f>
        <v>0</v>
      </c>
      <c r="N20" s="2"/>
      <c r="O20" s="2"/>
      <c r="P20" s="2"/>
      <c r="Q20"/>
    </row>
    <row r="21" spans="1:17" x14ac:dyDescent="0.3">
      <c r="A21" s="18" t="str">
        <f>Fatturati!I22</f>
        <v xml:space="preserve">Ferrari </v>
      </c>
      <c r="B21" s="7">
        <f>IFERROR(Fatturati!K22/Fatturati!J22,0)</f>
        <v>0.12451755192060283</v>
      </c>
      <c r="C21" s="7">
        <f>IFERROR(Fatturati!L22/Fatturati!J22,0)</f>
        <v>4.1031060466825954E-2</v>
      </c>
      <c r="D21" s="7">
        <f>IFERROR(Fatturati!M22/Fatturati!J22,0)</f>
        <v>0.27430619371439074</v>
      </c>
      <c r="E21" s="7">
        <f>IFERROR(Fatturati!N22/Fatturati!J22,0)</f>
        <v>2.9590148869693071E-2</v>
      </c>
      <c r="F21" s="7">
        <f>IFERROR(Fatturati!O22/Fatturati!J22,0)</f>
        <v>4.4109538687741222E-2</v>
      </c>
      <c r="G21" s="7">
        <f>IFERROR(Fatturati!P22/Fatturati!J22,0)</f>
        <v>3.9928321999632421E-2</v>
      </c>
      <c r="H21" s="7">
        <f>IFERROR(Fatturati!Q22/Fatturati!J22,0)</f>
        <v>0.18112479323653741</v>
      </c>
      <c r="I21" s="7">
        <f>IFERROR(Fatturati!R22/Fatturati!J22,0)</f>
        <v>2.7890093732769711E-2</v>
      </c>
      <c r="J21" s="7">
        <f>IFERROR(Fatturati!S22/Fatturati!J22,0)</f>
        <v>7.3286160632236724E-2</v>
      </c>
      <c r="K21" s="7">
        <f>IFERROR(Fatturati!T22/Fatturati!J22,0)</f>
        <v>0.11698217239478037</v>
      </c>
      <c r="L21" s="7">
        <f>IFERROR(Fatturati!U22/Fatturati!J22,0)</f>
        <v>0.10025730564234515</v>
      </c>
      <c r="M21" s="7">
        <f>IFERROR(Fatturati!V22/Fatturati!J22,0)</f>
        <v>0</v>
      </c>
      <c r="N21" s="2"/>
      <c r="O21" s="2"/>
      <c r="P21" s="2"/>
      <c r="Q21"/>
    </row>
    <row r="22" spans="1:17" ht="16.5" customHeight="1" x14ac:dyDescent="0.3">
      <c r="A22" s="18" t="str">
        <f>Fatturati!I23</f>
        <v xml:space="preserve">Ariston </v>
      </c>
      <c r="B22" s="7">
        <f>IFERROR(Fatturati!K23/Fatturati!J23,0)</f>
        <v>0</v>
      </c>
      <c r="C22" s="7">
        <f>IFERROR(Fatturati!L23/Fatturati!J23,0)</f>
        <v>0</v>
      </c>
      <c r="D22" s="7">
        <f>IFERROR(Fatturati!M23/Fatturati!J23,0)</f>
        <v>0.15852575517515116</v>
      </c>
      <c r="E22" s="7">
        <f>IFERROR(Fatturati!N23/Fatturati!J23,0)</f>
        <v>0.17805425703670688</v>
      </c>
      <c r="F22" s="7">
        <f>IFERROR(Fatturati!O23/Fatturati!J23,0)</f>
        <v>9.3290480575226931E-2</v>
      </c>
      <c r="G22" s="7">
        <f>IFERROR(Fatturati!P23/Fatturati!J23,0)</f>
        <v>0.1620198125289998</v>
      </c>
      <c r="H22" s="7">
        <f>IFERROR(Fatturati!Q23/Fatturati!J23,0)</f>
        <v>0.21607397270852596</v>
      </c>
      <c r="I22" s="7">
        <f>IFERROR(Fatturati!R23/Fatturati!J23,0)</f>
        <v>3.8619183088212709E-2</v>
      </c>
      <c r="J22" s="7">
        <f>IFERROR(Fatturati!S23/Fatturati!J23,0)</f>
        <v>2.7027080089763015E-2</v>
      </c>
      <c r="K22" s="7">
        <f>IFERROR(Fatturati!T23/Fatturati!J23,0)</f>
        <v>0.10334333972721618</v>
      </c>
      <c r="L22" s="7">
        <f>IFERROR(Fatturati!U23/Fatturati!J23,0)</f>
        <v>0.13490241966253139</v>
      </c>
      <c r="M22" s="7">
        <f>IFERROR(Fatturati!V23/Fatturati!J23,0)</f>
        <v>0</v>
      </c>
      <c r="N22" s="2"/>
      <c r="O22" s="2"/>
      <c r="P22" s="2"/>
      <c r="Q22"/>
    </row>
    <row r="23" spans="1:17" x14ac:dyDescent="0.3">
      <c r="A23" s="18" t="str">
        <f>Fatturati!I24</f>
        <v xml:space="preserve">Bernasconi </v>
      </c>
      <c r="B23" s="7">
        <f>IFERROR(Fatturati!K24/Fatturati!J24,0)</f>
        <v>0.37265912001675017</v>
      </c>
      <c r="C23" s="7">
        <f>IFERROR(Fatturati!L24/Fatturati!J24,0)</f>
        <v>6.7768934377863618E-2</v>
      </c>
      <c r="D23" s="7">
        <f>IFERROR(Fatturati!M24/Fatturati!J24,0)</f>
        <v>8.8060186481834488E-2</v>
      </c>
      <c r="E23" s="7">
        <f>IFERROR(Fatturati!N24/Fatturati!J24,0)</f>
        <v>-1.2442999045565411E-2</v>
      </c>
      <c r="F23" s="7">
        <f>IFERROR(Fatturati!O24/Fatturati!J24,0)</f>
        <v>0.11534518717522713</v>
      </c>
      <c r="G23" s="7">
        <f>IFERROR(Fatturati!P24/Fatturati!J24,0)</f>
        <v>4.5861125688973915E-2</v>
      </c>
      <c r="H23" s="7">
        <f>IFERROR(Fatturati!Q24/Fatturati!J24,0)</f>
        <v>0.14850295167733044</v>
      </c>
      <c r="I23" s="7">
        <f>IFERROR(Fatturati!R24/Fatturati!J24,0)</f>
        <v>0</v>
      </c>
      <c r="J23" s="7">
        <f>IFERROR(Fatturati!S24/Fatturati!J24,0)</f>
        <v>0</v>
      </c>
      <c r="K23" s="7">
        <f>IFERROR(Fatturati!T24/Fatturati!J24,0)</f>
        <v>0.14582999099949157</v>
      </c>
      <c r="L23" s="7">
        <f>IFERROR(Fatturati!U24/Fatturati!J24,0)</f>
        <v>1.1280546665325112E-2</v>
      </c>
      <c r="M23" s="7">
        <f>IFERROR(Fatturati!V24/Fatturati!J24,0)</f>
        <v>0</v>
      </c>
      <c r="N23" s="2"/>
      <c r="O23" s="2"/>
      <c r="P23" s="2"/>
      <c r="Q23"/>
    </row>
    <row r="24" spans="1:17" x14ac:dyDescent="0.3">
      <c r="A24" s="18" t="str">
        <f>Fatturati!I25</f>
        <v xml:space="preserve">Omp Tea </v>
      </c>
      <c r="B24" s="7">
        <f>IFERROR(Fatturati!K25/Fatturati!J25,0)</f>
        <v>6.4203264851991376E-2</v>
      </c>
      <c r="C24" s="7">
        <f>IFERROR(Fatturati!L25/Fatturati!J25,0)</f>
        <v>0.11466070290572805</v>
      </c>
      <c r="D24" s="7">
        <f>IFERROR(Fatturati!M25/Fatturati!J25,0)</f>
        <v>7.5907424896328693E-2</v>
      </c>
      <c r="E24" s="7">
        <f>IFERROR(Fatturati!N25/Fatturati!J25,0)</f>
        <v>5.7374674816581581E-2</v>
      </c>
      <c r="F24" s="7">
        <f>IFERROR(Fatturati!O25/Fatturati!J25,0)</f>
        <v>0</v>
      </c>
      <c r="G24" s="7">
        <f>IFERROR(Fatturati!P25/Fatturati!J25,0)</f>
        <v>0.49015846824039039</v>
      </c>
      <c r="H24" s="7">
        <f>IFERROR(Fatturati!Q25/Fatturati!J25,0)</f>
        <v>5.7482865704396022E-2</v>
      </c>
      <c r="I24" s="7">
        <f>IFERROR(Fatturati!R25/Fatturati!J25,0)</f>
        <v>0</v>
      </c>
      <c r="J24" s="7">
        <f>IFERROR(Fatturati!S25/Fatturati!J25,0)</f>
        <v>0</v>
      </c>
      <c r="K24" s="7">
        <f>IFERROR(Fatturati!T25/Fatturati!J25,0)</f>
        <v>7.0280800724250692E-2</v>
      </c>
      <c r="L24" s="7">
        <f>IFERROR(Fatturati!U25/Fatturati!J25,0)</f>
        <v>0.15624369613577047</v>
      </c>
      <c r="M24" s="7">
        <f>IFERROR(Fatturati!V25/Fatturati!J25,0)</f>
        <v>0</v>
      </c>
      <c r="N24" s="2"/>
      <c r="O24" s="2"/>
      <c r="P24" s="2"/>
      <c r="Q24"/>
    </row>
    <row r="25" spans="1:17" x14ac:dyDescent="0.3">
      <c r="A25" s="18" t="str">
        <f>Fatturati!I26</f>
        <v xml:space="preserve">Va-Albertoni </v>
      </c>
      <c r="B25" s="7">
        <f>IFERROR(Fatturati!K26/Fatturati!J26,0)</f>
        <v>0</v>
      </c>
      <c r="C25" s="7">
        <f>IFERROR(Fatturati!L26/Fatturati!J26,0)</f>
        <v>0.41954933845263304</v>
      </c>
      <c r="D25" s="7">
        <f>IFERROR(Fatturati!M26/Fatturati!J26,0)</f>
        <v>0</v>
      </c>
      <c r="E25" s="7">
        <f>IFERROR(Fatturati!N26/Fatturati!J26,0)</f>
        <v>0.11397624390650425</v>
      </c>
      <c r="F25" s="7">
        <f>IFERROR(Fatturati!O26/Fatturati!J26,0)</f>
        <v>0.18887077847341452</v>
      </c>
      <c r="G25" s="7">
        <f>IFERROR(Fatturati!P26/Fatturati!J26,0)</f>
        <v>1.6851195199830679E-2</v>
      </c>
      <c r="H25" s="7">
        <f>IFERROR(Fatturati!Q26/Fatturati!J26,0)</f>
        <v>4.5074413286354621E-2</v>
      </c>
      <c r="I25" s="7">
        <f>IFERROR(Fatturati!R26/Fatturati!J26,0)</f>
        <v>0</v>
      </c>
      <c r="J25" s="7">
        <f>IFERROR(Fatturati!S26/Fatturati!J26,0)</f>
        <v>2.9377913484935361E-2</v>
      </c>
      <c r="K25" s="7">
        <f>IFERROR(Fatturati!T26/Fatturati!J26,0)</f>
        <v>0.1863001171963275</v>
      </c>
      <c r="L25" s="7">
        <f>IFERROR(Fatturati!U26/Fatturati!J26,0)</f>
        <v>0</v>
      </c>
      <c r="M25" s="7">
        <f>IFERROR(Fatturati!V26/Fatturati!J26,0)</f>
        <v>0</v>
      </c>
      <c r="N25" s="2"/>
      <c r="O25" s="2"/>
      <c r="P25" s="2"/>
      <c r="Q25"/>
    </row>
    <row r="26" spans="1:17" x14ac:dyDescent="0.3">
      <c r="A26" s="18" t="str">
        <f>Fatturati!I27</f>
        <v>Paini</v>
      </c>
      <c r="B26" s="7">
        <f>IFERROR(Fatturati!K27/Fatturati!J27,0)</f>
        <v>-1.7583148371892398E-3</v>
      </c>
      <c r="C26" s="7">
        <f>IFERROR(Fatturati!L27/Fatturati!J27,0)</f>
        <v>0.51443848464673192</v>
      </c>
      <c r="D26" s="7">
        <f>IFERROR(Fatturati!M27/Fatturati!J27,0)</f>
        <v>2.9229398411157546E-2</v>
      </c>
      <c r="E26" s="7">
        <f>IFERROR(Fatturati!N27/Fatturati!J27,0)</f>
        <v>0</v>
      </c>
      <c r="F26" s="7">
        <f>IFERROR(Fatturati!O27/Fatturati!J27,0)</f>
        <v>0</v>
      </c>
      <c r="G26" s="7">
        <f>IFERROR(Fatturati!P27/Fatturati!J27,0)</f>
        <v>0.14852895320124401</v>
      </c>
      <c r="H26" s="7">
        <f>IFERROR(Fatturati!Q27/Fatturati!J27,0)</f>
        <v>0</v>
      </c>
      <c r="I26" s="7">
        <f>IFERROR(Fatturati!R27/Fatturati!J27,0)</f>
        <v>0</v>
      </c>
      <c r="J26" s="7">
        <f>IFERROR(Fatturati!S27/Fatturati!J27,0)</f>
        <v>6.2487214867605013E-3</v>
      </c>
      <c r="K26" s="7">
        <f>IFERROR(Fatturati!T27/Fatturati!J27,0)</f>
        <v>0.115351582521661</v>
      </c>
      <c r="L26" s="7">
        <f>IFERROR(Fatturati!U27/Fatturati!J27,0)</f>
        <v>0</v>
      </c>
      <c r="M26" s="7">
        <f>IFERROR(Fatturati!V27/Fatturati!J27,0)</f>
        <v>0</v>
      </c>
      <c r="N26" s="2"/>
      <c r="O26" s="2"/>
      <c r="P26" s="2"/>
      <c r="Q26"/>
    </row>
    <row r="27" spans="1:17" x14ac:dyDescent="0.3">
      <c r="A27" s="18" t="str">
        <f>Fatturati!I28</f>
        <v xml:space="preserve">L'isolante K-Flex </v>
      </c>
      <c r="B27" s="7">
        <f>IFERROR(Fatturati!K28/Fatturati!J28,0)</f>
        <v>9.2584260629308884E-2</v>
      </c>
      <c r="C27" s="7">
        <f>IFERROR(Fatturati!L28/Fatturati!J28,0)</f>
        <v>8.2730726236252897E-2</v>
      </c>
      <c r="D27" s="7">
        <f>IFERROR(Fatturati!M28/Fatturati!J28,0)</f>
        <v>0</v>
      </c>
      <c r="E27" s="7">
        <f>IFERROR(Fatturati!N28/Fatturati!J28,0)</f>
        <v>0.18847725554406261</v>
      </c>
      <c r="F27" s="7">
        <f>IFERROR(Fatturati!O28/Fatturati!J28,0)</f>
        <v>7.7129070013745152E-2</v>
      </c>
      <c r="G27" s="7">
        <f>IFERROR(Fatturati!P28/Fatturati!J28,0)</f>
        <v>0</v>
      </c>
      <c r="H27" s="7">
        <f>IFERROR(Fatturati!Q28/Fatturati!J28,0)</f>
        <v>0.1079969324631672</v>
      </c>
      <c r="I27" s="7">
        <f>IFERROR(Fatturati!R28/Fatturati!J28,0)</f>
        <v>0.13317037043908753</v>
      </c>
      <c r="J27" s="7">
        <f>IFERROR(Fatturati!S28/Fatturati!J28,0)</f>
        <v>0.14392839527933299</v>
      </c>
      <c r="K27" s="7">
        <f>IFERROR(Fatturati!T28/Fatturati!J28,0)</f>
        <v>6.4582164066836409E-2</v>
      </c>
      <c r="L27" s="7">
        <f>IFERROR(Fatturati!U28/Fatturati!J28,0)</f>
        <v>0.31180723375898506</v>
      </c>
      <c r="M27" s="7">
        <f>IFERROR(Fatturati!V28/Fatturati!J28,0)</f>
        <v>0</v>
      </c>
      <c r="N27" s="2"/>
      <c r="O27" s="2"/>
      <c r="P27" s="2"/>
      <c r="Q27"/>
    </row>
    <row r="28" spans="1:17" x14ac:dyDescent="0.3">
      <c r="A28" s="18" t="str">
        <f>Fatturati!I29</f>
        <v>Neoperl</v>
      </c>
      <c r="B28" s="7">
        <f>IFERROR(Fatturati!K29/Fatturati!J29,0)</f>
        <v>7.7875281717081815E-2</v>
      </c>
      <c r="C28" s="7">
        <f>IFERROR(Fatturati!L29/Fatturati!J29,0)</f>
        <v>0.21953547416058325</v>
      </c>
      <c r="D28" s="7">
        <f>IFERROR(Fatturati!M29/Fatturati!J29,0)</f>
        <v>3.9561758590161596E-2</v>
      </c>
      <c r="E28" s="7">
        <f>IFERROR(Fatturati!N29/Fatturati!J29,0)</f>
        <v>4.6706315882912575E-2</v>
      </c>
      <c r="F28" s="7">
        <f>IFERROR(Fatturati!O29/Fatturati!J29,0)</f>
        <v>3.0883026432898066E-2</v>
      </c>
      <c r="G28" s="7">
        <f>IFERROR(Fatturati!P29/Fatturati!J29,0)</f>
        <v>0.16288098086641209</v>
      </c>
      <c r="H28" s="7">
        <f>IFERROR(Fatturati!Q29/Fatturati!J29,0)</f>
        <v>6.6017437590190672E-2</v>
      </c>
      <c r="I28" s="7">
        <f>IFERROR(Fatturati!R29/Fatturati!J29,0)</f>
        <v>0.12455960226143512</v>
      </c>
      <c r="J28" s="7">
        <f>IFERROR(Fatturati!S29/Fatturati!J29,0)</f>
        <v>4.1067653733669364E-2</v>
      </c>
      <c r="K28" s="7">
        <f>IFERROR(Fatturati!T29/Fatturati!J29,0)</f>
        <v>0.11168604482178671</v>
      </c>
      <c r="L28" s="7">
        <f>IFERROR(Fatturati!U29/Fatturati!J29,0)</f>
        <v>2.5593147509381346E-2</v>
      </c>
      <c r="M28" s="7">
        <f>IFERROR(Fatturati!V29/Fatturati!J29,0)</f>
        <v>0</v>
      </c>
      <c r="N28" s="2"/>
      <c r="O28" s="2"/>
      <c r="P28" s="2"/>
      <c r="Q28"/>
    </row>
    <row r="29" spans="1:17" x14ac:dyDescent="0.3">
      <c r="A29" s="18" t="str">
        <f>Fatturati!I30</f>
        <v xml:space="preserve">GBD </v>
      </c>
      <c r="B29" s="7">
        <f>IFERROR(Fatturati!K30/Fatturati!J30,0)</f>
        <v>6.8433301450918305E-2</v>
      </c>
      <c r="C29" s="7">
        <f>IFERROR(Fatturati!L30/Fatturati!J30,0)</f>
        <v>0</v>
      </c>
      <c r="D29" s="7">
        <f>IFERROR(Fatturati!M30/Fatturati!J30,0)</f>
        <v>9.0284340166586152E-2</v>
      </c>
      <c r="E29" s="7">
        <f>IFERROR(Fatturati!N30/Fatturati!J30,0)</f>
        <v>2.5470391737665944E-2</v>
      </c>
      <c r="F29" s="7">
        <f>IFERROR(Fatturati!O30/Fatturati!J30,0)</f>
        <v>0.22380184943019002</v>
      </c>
      <c r="G29" s="7">
        <f>IFERROR(Fatturati!P30/Fatturati!J30,0)</f>
        <v>8.7192948532195322E-2</v>
      </c>
      <c r="H29" s="7">
        <f>IFERROR(Fatturati!Q30/Fatturati!J30,0)</f>
        <v>2.1339924468310865E-2</v>
      </c>
      <c r="I29" s="7">
        <f>IFERROR(Fatturati!R30/Fatturati!J30,0)</f>
        <v>0</v>
      </c>
      <c r="J29" s="7">
        <f>IFERROR(Fatturati!S30/Fatturati!J30,0)</f>
        <v>9.0821924374275539E-2</v>
      </c>
      <c r="K29" s="7">
        <f>IFERROR(Fatturati!T30/Fatturati!J30,0)</f>
        <v>0.21131777458098899</v>
      </c>
      <c r="L29" s="7">
        <f>IFERROR(Fatturati!U30/Fatturati!J30,0)</f>
        <v>5.4772003135793057E-2</v>
      </c>
      <c r="M29" s="7">
        <f>IFERROR(Fatturati!V30/Fatturati!J30,0)</f>
        <v>0</v>
      </c>
      <c r="N29" s="2"/>
      <c r="O29" s="2"/>
      <c r="P29" s="2"/>
      <c r="Q29"/>
    </row>
    <row r="30" spans="1:17" x14ac:dyDescent="0.3">
      <c r="A30" s="18" t="str">
        <f>Fatturati!I31</f>
        <v>Ebara</v>
      </c>
      <c r="B30" s="7">
        <f>IFERROR(Fatturati!K31/Fatturati!J31,0)</f>
        <v>0</v>
      </c>
      <c r="C30" s="7">
        <f>IFERROR(Fatturati!L31/Fatturati!J31,0)</f>
        <v>0.34183250190797376</v>
      </c>
      <c r="D30" s="7">
        <f>IFERROR(Fatturati!M31/Fatturati!J31,0)</f>
        <v>0</v>
      </c>
      <c r="E30" s="7">
        <f>IFERROR(Fatturati!N31/Fatturati!J31,0)</f>
        <v>0.19694192700785693</v>
      </c>
      <c r="F30" s="7">
        <f>IFERROR(Fatturati!O31/Fatturati!J31,0)</f>
        <v>9.1267168649935185E-2</v>
      </c>
      <c r="G30" s="7">
        <f>IFERROR(Fatturati!P31/Fatturati!J31,0)</f>
        <v>0</v>
      </c>
      <c r="H30" s="7">
        <f>IFERROR(Fatturati!Q31/Fatturati!J31,0)</f>
        <v>0.3111703872501676</v>
      </c>
      <c r="I30" s="7">
        <f>IFERROR(Fatturati!R31/Fatturati!J31,0)</f>
        <v>5.8788015184066504E-2</v>
      </c>
      <c r="J30" s="7">
        <f>IFERROR(Fatturati!S31/Fatturati!J31,0)</f>
        <v>0</v>
      </c>
      <c r="K30" s="7">
        <f>IFERROR(Fatturati!T31/Fatturati!J31,0)</f>
        <v>0</v>
      </c>
      <c r="L30" s="7">
        <f>IFERROR(Fatturati!U31/Fatturati!J31,0)</f>
        <v>0.24058573757408716</v>
      </c>
      <c r="M30" s="7">
        <f>IFERROR(Fatturati!V31/Fatturati!J31,0)</f>
        <v>0</v>
      </c>
      <c r="N30" s="2"/>
      <c r="O30" s="2"/>
      <c r="P30" s="2"/>
      <c r="Q30"/>
    </row>
    <row r="31" spans="1:17" x14ac:dyDescent="0.3">
      <c r="A31" s="18" t="str">
        <f>Fatturati!I32</f>
        <v xml:space="preserve">Galassia </v>
      </c>
      <c r="B31" s="7">
        <f>IFERROR(Fatturati!K32/Fatturati!J32,0)</f>
        <v>4.388581167447806E-2</v>
      </c>
      <c r="C31" s="7">
        <f>IFERROR(Fatturati!L32/Fatturati!J32,0)</f>
        <v>0</v>
      </c>
      <c r="D31" s="7">
        <f>IFERROR(Fatturati!M32/Fatturati!J32,0)</f>
        <v>9.7315722198551335E-2</v>
      </c>
      <c r="E31" s="7">
        <f>IFERROR(Fatturati!N32/Fatturati!J32,0)</f>
        <v>0.30924584576054537</v>
      </c>
      <c r="F31" s="7">
        <f>IFERROR(Fatturati!O32/Fatturati!J32,0)</f>
        <v>0.24209629314017894</v>
      </c>
      <c r="G31" s="7">
        <f>IFERROR(Fatturati!P32/Fatturati!J32,0)</f>
        <v>0.14716659565402643</v>
      </c>
      <c r="H31" s="7">
        <f>IFERROR(Fatturati!Q32/Fatturati!J32,0)</f>
        <v>2.7694929697486152E-2</v>
      </c>
      <c r="I31" s="7">
        <f>IFERROR(Fatturati!R32/Fatturati!J32,0)</f>
        <v>6.3911376224968048E-3</v>
      </c>
      <c r="J31" s="7">
        <f>IFERROR(Fatturati!S32/Fatturati!J32,0)</f>
        <v>-1.7895185342991053E-3</v>
      </c>
      <c r="K31" s="7">
        <f>IFERROR(Fatturati!T32/Fatturati!J32,0)</f>
        <v>0</v>
      </c>
      <c r="L31" s="7">
        <f>IFERROR(Fatturati!U32/Fatturati!J32,0)</f>
        <v>0.13540690242863229</v>
      </c>
      <c r="M31" s="7">
        <f>IFERROR(Fatturati!V32/Fatturati!J32,0)</f>
        <v>0</v>
      </c>
      <c r="N31" s="2"/>
      <c r="O31" s="2"/>
      <c r="P31" s="2"/>
      <c r="Q31"/>
    </row>
    <row r="32" spans="1:17" x14ac:dyDescent="0.3">
      <c r="A32" s="18" t="str">
        <f>Fatturati!I33</f>
        <v>Wilo</v>
      </c>
      <c r="B32" s="7">
        <f>IFERROR(Fatturati!K33/Fatturati!J33,0)</f>
        <v>0.1128799776452528</v>
      </c>
      <c r="C32" s="7">
        <f>IFERROR(Fatturati!L33/Fatturati!J33,0)</f>
        <v>0.11543910099959677</v>
      </c>
      <c r="D32" s="7">
        <f>IFERROR(Fatturati!M33/Fatturati!J33,0)</f>
        <v>0</v>
      </c>
      <c r="E32" s="7">
        <f>IFERROR(Fatturati!N33/Fatturati!J33,0)</f>
        <v>0.14150342749209446</v>
      </c>
      <c r="F32" s="7">
        <f>IFERROR(Fatturati!O33/Fatturati!J33,0)</f>
        <v>0.53750433300084188</v>
      </c>
      <c r="G32" s="7">
        <f>IFERROR(Fatturati!P33/Fatturati!J33,0)</f>
        <v>0</v>
      </c>
      <c r="H32" s="7">
        <f>IFERROR(Fatturati!Q33/Fatturati!J33,0)</f>
        <v>0</v>
      </c>
      <c r="I32" s="7">
        <f>IFERROR(Fatturati!R33/Fatturati!J33,0)</f>
        <v>0</v>
      </c>
      <c r="J32" s="7">
        <f>IFERROR(Fatturati!S33/Fatturati!J33,0)</f>
        <v>9.267316086221411E-2</v>
      </c>
      <c r="K32" s="7">
        <f>IFERROR(Fatturati!T33/Fatturati!J33,0)</f>
        <v>0</v>
      </c>
      <c r="L32" s="7">
        <f>IFERROR(Fatturati!U33/Fatturati!J33,0)</f>
        <v>0</v>
      </c>
      <c r="M32" s="7">
        <f>IFERROR(Fatturati!V33/Fatturati!J33,0)</f>
        <v>0</v>
      </c>
      <c r="N32" s="2"/>
      <c r="O32" s="2"/>
      <c r="P32" s="2"/>
      <c r="Q32"/>
    </row>
    <row r="33" spans="1:17" x14ac:dyDescent="0.3">
      <c r="A33" s="18" t="str">
        <f>Fatturati!I34</f>
        <v xml:space="preserve">Thermomat Saniline </v>
      </c>
      <c r="B33" s="7">
        <f>IFERROR(Fatturati!K34/Fatturati!J34,0)</f>
        <v>0.19083204228561013</v>
      </c>
      <c r="C33" s="7">
        <f>IFERROR(Fatturati!L34/Fatturati!J34,0)</f>
        <v>2.0049211701449011E-2</v>
      </c>
      <c r="D33" s="7">
        <f>IFERROR(Fatturati!M34/Fatturati!J34,0)</f>
        <v>-4.6477718035177251E-2</v>
      </c>
      <c r="E33" s="7">
        <f>IFERROR(Fatturati!N34/Fatturati!J34,0)</f>
        <v>0</v>
      </c>
      <c r="F33" s="7">
        <f>IFERROR(Fatturati!O34/Fatturati!J34,0)</f>
        <v>0.30438348674018045</v>
      </c>
      <c r="G33" s="7">
        <f>IFERROR(Fatturati!P34/Fatturati!J34,0)</f>
        <v>0.14891096327348946</v>
      </c>
      <c r="H33" s="7">
        <f>IFERROR(Fatturati!Q34/Fatturati!J34,0)</f>
        <v>1.3943315410553176E-2</v>
      </c>
      <c r="I33" s="7">
        <f>IFERROR(Fatturati!R34/Fatturati!J34,0)</f>
        <v>0</v>
      </c>
      <c r="J33" s="7">
        <f>IFERROR(Fatturati!S34/Fatturati!J34,0)</f>
        <v>0.21252164403535953</v>
      </c>
      <c r="K33" s="7">
        <f>IFERROR(Fatturati!T34/Fatturati!J34,0)</f>
        <v>-1.2211792581791671E-2</v>
      </c>
      <c r="L33" s="7">
        <f>IFERROR(Fatturati!U34/Fatturati!J34,0)</f>
        <v>9.9972660165861663E-2</v>
      </c>
      <c r="M33" s="7">
        <f>IFERROR(Fatturati!V34/Fatturati!J34,0)</f>
        <v>0</v>
      </c>
      <c r="N33" s="2"/>
      <c r="O33" s="2"/>
      <c r="P33" s="2"/>
      <c r="Q33"/>
    </row>
    <row r="34" spans="1:17" x14ac:dyDescent="0.3">
      <c r="A34" s="18" t="str">
        <f>Fatturati!I35</f>
        <v>Euroacque</v>
      </c>
      <c r="B34" s="7">
        <f>IFERROR(Fatturati!K35/Fatturati!J35,0)</f>
        <v>0</v>
      </c>
      <c r="C34" s="7">
        <f>IFERROR(Fatturati!L35/Fatturati!J35,0)</f>
        <v>0.23338875546523802</v>
      </c>
      <c r="D34" s="7">
        <f>IFERROR(Fatturati!M35/Fatturati!J35,0)</f>
        <v>0</v>
      </c>
      <c r="E34" s="7">
        <f>IFERROR(Fatturati!N35/Fatturati!J35,0)</f>
        <v>0</v>
      </c>
      <c r="F34" s="7">
        <f>IFERROR(Fatturati!O35/Fatturati!J35,0)</f>
        <v>0.23745304513824744</v>
      </c>
      <c r="G34" s="7">
        <f>IFERROR(Fatturati!P35/Fatturati!J35,0)</f>
        <v>0</v>
      </c>
      <c r="H34" s="7">
        <f>IFERROR(Fatturati!Q35/Fatturati!J35,0)</f>
        <v>0.16491163248968532</v>
      </c>
      <c r="I34" s="7">
        <f>IFERROR(Fatturati!R35/Fatturati!J35,0)</f>
        <v>0.1376316275632736</v>
      </c>
      <c r="J34" s="7">
        <f>IFERROR(Fatturati!S35/Fatturati!J35,0)</f>
        <v>0</v>
      </c>
      <c r="K34" s="7">
        <f>IFERROR(Fatturati!T35/Fatturati!J35,0)</f>
        <v>0.22661493934355564</v>
      </c>
      <c r="L34" s="7">
        <f>IFERROR(Fatturati!U35/Fatturati!J35,0)</f>
        <v>0</v>
      </c>
      <c r="M34" s="7">
        <f>IFERROR(Fatturati!V35/Fatturati!J35,0)</f>
        <v>0</v>
      </c>
      <c r="N34" s="2"/>
      <c r="O34" s="2"/>
      <c r="P34" s="2"/>
      <c r="Q34"/>
    </row>
    <row r="35" spans="1:17" x14ac:dyDescent="0.3">
      <c r="A35" s="18" t="str">
        <f>Fatturati!I36</f>
        <v xml:space="preserve">Raccorderie Metalliche  </v>
      </c>
      <c r="B35" s="7">
        <f>IFERROR(Fatturati!K36/Fatturati!J36,0)</f>
        <v>0.40666877283591113</v>
      </c>
      <c r="C35" s="7">
        <f>IFERROR(Fatturati!L36/Fatturati!J36,0)</f>
        <v>0</v>
      </c>
      <c r="D35" s="7">
        <f>IFERROR(Fatturati!M36/Fatturati!J36,0)</f>
        <v>0.11844866899261008</v>
      </c>
      <c r="E35" s="7">
        <f>IFERROR(Fatturati!N36/Fatturati!J36,0)</f>
        <v>0</v>
      </c>
      <c r="F35" s="7">
        <f>IFERROR(Fatturati!O36/Fatturati!J36,0)</f>
        <v>0</v>
      </c>
      <c r="G35" s="7">
        <f>IFERROR(Fatturati!P36/Fatturati!J36,0)</f>
        <v>0.16513007884398784</v>
      </c>
      <c r="H35" s="7">
        <f>IFERROR(Fatturati!Q36/Fatturati!J36,0)</f>
        <v>0.11520974698497294</v>
      </c>
      <c r="I35" s="7">
        <f>IFERROR(Fatturati!R36/Fatturati!J36,0)</f>
        <v>0</v>
      </c>
      <c r="J35" s="7">
        <f>IFERROR(Fatturati!S36/Fatturati!J36,0)</f>
        <v>0</v>
      </c>
      <c r="K35" s="7">
        <f>IFERROR(Fatturati!T36/Fatturati!J36,0)</f>
        <v>0.19454273234251801</v>
      </c>
      <c r="L35" s="7">
        <f>IFERROR(Fatturati!U36/Fatturati!J36,0)</f>
        <v>0</v>
      </c>
      <c r="M35" s="7">
        <f>IFERROR(Fatturati!V36/Fatturati!J36,0)</f>
        <v>0</v>
      </c>
      <c r="N35" s="2"/>
      <c r="O35" s="2"/>
      <c r="P35" s="2"/>
      <c r="Q35"/>
    </row>
    <row r="36" spans="1:17" x14ac:dyDescent="0.3">
      <c r="A36" s="18" t="str">
        <f>Fatturati!I37</f>
        <v xml:space="preserve">Cordivari </v>
      </c>
      <c r="B36" s="7">
        <f>IFERROR(Fatturati!K37/Fatturati!J37,0)</f>
        <v>7.765475410072252E-2</v>
      </c>
      <c r="C36" s="7">
        <f>IFERROR(Fatturati!L37/Fatturati!J37,0)</f>
        <v>0</v>
      </c>
      <c r="D36" s="7">
        <f>IFERROR(Fatturati!M37/Fatturati!J37,0)</f>
        <v>0.2251352500054028</v>
      </c>
      <c r="E36" s="7">
        <f>IFERROR(Fatturati!N37/Fatturati!J37,0)</f>
        <v>3.4707564635455254E-2</v>
      </c>
      <c r="F36" s="7">
        <f>IFERROR(Fatturati!O37/Fatturati!J37,0)</f>
        <v>0.10916962619852047</v>
      </c>
      <c r="G36" s="7">
        <f>IFERROR(Fatturati!P37/Fatturati!J37,0)</f>
        <v>0.30546690967244622</v>
      </c>
      <c r="H36" s="7">
        <f>IFERROR(Fatturati!Q37/Fatturati!J37,0)</f>
        <v>-2.3051931679829617E-4</v>
      </c>
      <c r="I36" s="7">
        <f>IFERROR(Fatturati!R37/Fatturati!J37,0)</f>
        <v>0</v>
      </c>
      <c r="J36" s="7">
        <f>IFERROR(Fatturati!S37/Fatturati!J37,0)</f>
        <v>0</v>
      </c>
      <c r="K36" s="7">
        <f>IFERROR(Fatturati!T37/Fatturati!J37,0)</f>
        <v>0.24809641470425101</v>
      </c>
      <c r="L36" s="7">
        <f>IFERROR(Fatturati!U37/Fatturati!J37,0)</f>
        <v>0.4306504246598033</v>
      </c>
      <c r="M36" s="7">
        <f>IFERROR(Fatturati!V37/Fatturati!J37,0)</f>
        <v>0</v>
      </c>
      <c r="N36" s="2"/>
      <c r="O36" s="2"/>
      <c r="P36" s="2"/>
      <c r="Q36"/>
    </row>
    <row r="37" spans="1:17" x14ac:dyDescent="0.3">
      <c r="A37" s="18" t="str">
        <f>Fatturati!I38</f>
        <v>Atusa</v>
      </c>
      <c r="B37" s="7">
        <f>IFERROR(Fatturati!K38/Fatturati!J38,0)</f>
        <v>0</v>
      </c>
      <c r="C37" s="7">
        <f>IFERROR(Fatturati!L38/Fatturati!J38,0)</f>
        <v>9.3069497546844598E-2</v>
      </c>
      <c r="D37" s="7">
        <f>IFERROR(Fatturati!M38/Fatturati!J38,0)</f>
        <v>0</v>
      </c>
      <c r="E37" s="7">
        <f>IFERROR(Fatturati!N38/Fatturati!J38,0)</f>
        <v>0.10586922320254855</v>
      </c>
      <c r="F37" s="7">
        <f>IFERROR(Fatturati!O38/Fatturati!J38,0)</f>
        <v>0.16129609630928712</v>
      </c>
      <c r="G37" s="7">
        <f>IFERROR(Fatturati!P38/Fatturati!J38,0)</f>
        <v>0.31044222976936431</v>
      </c>
      <c r="H37" s="7">
        <f>IFERROR(Fatturati!Q38/Fatturati!J38,0)</f>
        <v>6.9488522361165858E-2</v>
      </c>
      <c r="I37" s="7">
        <f>IFERROR(Fatturati!R38/Fatturati!J38,0)</f>
        <v>0</v>
      </c>
      <c r="J37" s="7">
        <f>IFERROR(Fatturati!S38/Fatturati!J38,0)</f>
        <v>0</v>
      </c>
      <c r="K37" s="7">
        <f>IFERROR(Fatturati!T38/Fatturati!J38,0)</f>
        <v>0.25983443081078955</v>
      </c>
      <c r="L37" s="7">
        <f>IFERROR(Fatturati!U38/Fatturati!J38,0)</f>
        <v>0</v>
      </c>
      <c r="M37" s="7">
        <f>IFERROR(Fatturati!V38/Fatturati!J38,0)</f>
        <v>0</v>
      </c>
      <c r="N37" s="2"/>
      <c r="O37" s="2"/>
      <c r="P37" s="2"/>
      <c r="Q37"/>
    </row>
    <row r="38" spans="1:17" x14ac:dyDescent="0.3">
      <c r="A38" s="18" t="str">
        <f>Fatturati!I39</f>
        <v>Varem</v>
      </c>
      <c r="B38" s="7">
        <f>IFERROR(Fatturati!K39/Fatturati!J39,0)</f>
        <v>0.12040231272897881</v>
      </c>
      <c r="C38" s="7">
        <f>IFERROR(Fatturati!L39/Fatturati!J39,0)</f>
        <v>-1.7938828594492935E-3</v>
      </c>
      <c r="D38" s="7">
        <f>IFERROR(Fatturati!M39/Fatturati!J39,0)</f>
        <v>0.20142199714358655</v>
      </c>
      <c r="E38" s="7">
        <f>IFERROR(Fatturati!N39/Fatturati!J39,0)</f>
        <v>0</v>
      </c>
      <c r="F38" s="7">
        <f>IFERROR(Fatturati!O39/Fatturati!J39,0)</f>
        <v>0.28654863837391414</v>
      </c>
      <c r="G38" s="7">
        <f>IFERROR(Fatturati!P39/Fatturati!J39,0)</f>
        <v>0.20096490199189979</v>
      </c>
      <c r="H38" s="7">
        <f>IFERROR(Fatturati!Q39/Fatturati!J39,0)</f>
        <v>0</v>
      </c>
      <c r="I38" s="7">
        <f>IFERROR(Fatturati!R39/Fatturati!J39,0)</f>
        <v>0</v>
      </c>
      <c r="J38" s="7">
        <f>IFERROR(Fatturati!S39/Fatturati!J39,0)</f>
        <v>0.19245603262107003</v>
      </c>
      <c r="K38" s="7">
        <f>IFERROR(Fatturati!T39/Fatturati!J39,0)</f>
        <v>0</v>
      </c>
      <c r="L38" s="7">
        <f>IFERROR(Fatturati!U39/Fatturati!J39,0)</f>
        <v>0</v>
      </c>
      <c r="M38" s="7">
        <f>IFERROR(Fatturati!V39/Fatturati!J39,0)</f>
        <v>0</v>
      </c>
      <c r="N38" s="2"/>
      <c r="O38" s="2"/>
      <c r="P38" s="2"/>
      <c r="Q38"/>
    </row>
    <row r="39" spans="1:17" x14ac:dyDescent="0.3">
      <c r="A39" s="18" t="str">
        <f>Fatturati!I40</f>
        <v>Giuseppe Tirinnanzi</v>
      </c>
      <c r="B39" s="7">
        <f>IFERROR(Fatturati!K40/Fatturati!J40,0)</f>
        <v>6.4799371177699822E-2</v>
      </c>
      <c r="C39" s="7">
        <f>IFERROR(Fatturati!L40/Fatturati!J40,0)</f>
        <v>5.7038435194528836E-2</v>
      </c>
      <c r="D39" s="7">
        <f>IFERROR(Fatturati!M40/Fatturati!J40,0)</f>
        <v>6.3879143421330095E-2</v>
      </c>
      <c r="E39" s="7">
        <f>IFERROR(Fatturati!N40/Fatturati!J40,0)</f>
        <v>7.721373161069485E-2</v>
      </c>
      <c r="F39" s="7">
        <f>IFERROR(Fatturati!O40/Fatturati!J40,0)</f>
        <v>0.21775063570657985</v>
      </c>
      <c r="G39" s="7">
        <f>IFERROR(Fatturati!P40/Fatturati!J40,0)</f>
        <v>3.9533193556314267E-2</v>
      </c>
      <c r="H39" s="7">
        <f>IFERROR(Fatturati!Q40/Fatturati!J40,0)</f>
        <v>0.1256041173220675</v>
      </c>
      <c r="I39" s="7">
        <f>IFERROR(Fatturati!R40/Fatturati!J40,0)</f>
        <v>4.1722220188890664E-2</v>
      </c>
      <c r="J39" s="7">
        <f>IFERROR(Fatturati!S40/Fatturati!J40,0)</f>
        <v>7.0834880117677662E-2</v>
      </c>
      <c r="K39" s="7">
        <f>IFERROR(Fatturati!T40/Fatturati!J40,0)</f>
        <v>0.12674743059513285</v>
      </c>
      <c r="L39" s="7">
        <f>IFERROR(Fatturati!U40/Fatturati!J40,0)</f>
        <v>8.0878956935781066E-2</v>
      </c>
      <c r="M39" s="7">
        <f>IFERROR(Fatturati!V40/Fatturati!J40,0)</f>
        <v>0</v>
      </c>
      <c r="N39" s="2"/>
      <c r="O39" s="2"/>
      <c r="P39" s="2"/>
      <c r="Q39"/>
    </row>
    <row r="40" spans="1:17" x14ac:dyDescent="0.3">
      <c r="A40" s="18" t="str">
        <f>Fatturati!I41</f>
        <v xml:space="preserve">Rubinetterie Bresciane </v>
      </c>
      <c r="B40" s="7">
        <f>IFERROR(Fatturati!K41/Fatturati!J41,0)</f>
        <v>9.506143646602383E-2</v>
      </c>
      <c r="C40" s="7">
        <f>IFERROR(Fatturati!L41/Fatturati!J41,0)</f>
        <v>0.12538118634122417</v>
      </c>
      <c r="D40" s="7">
        <f>IFERROR(Fatturati!M41/Fatturati!J41,0)</f>
        <v>0</v>
      </c>
      <c r="E40" s="7">
        <f>IFERROR(Fatturati!N41/Fatturati!J41,0)</f>
        <v>9.6842787455225399E-2</v>
      </c>
      <c r="F40" s="7">
        <f>IFERROR(Fatturati!O41/Fatturati!J41,0)</f>
        <v>0.15640156590735921</v>
      </c>
      <c r="G40" s="7">
        <f>IFERROR(Fatturati!P41/Fatturati!J41,0)</f>
        <v>0.39245246665440547</v>
      </c>
      <c r="H40" s="7">
        <f>IFERROR(Fatturati!Q41/Fatturati!J41,0)</f>
        <v>0.13386055717576195</v>
      </c>
      <c r="I40" s="7">
        <f>IFERROR(Fatturati!R41/Fatturati!J41,0)</f>
        <v>0</v>
      </c>
      <c r="J40" s="7">
        <f>IFERROR(Fatturati!S41/Fatturati!J41,0)</f>
        <v>0</v>
      </c>
      <c r="K40" s="7">
        <f>IFERROR(Fatturati!T41/Fatturati!J41,0)</f>
        <v>0</v>
      </c>
      <c r="L40" s="7">
        <f>IFERROR(Fatturati!U41/Fatturati!J41,0)</f>
        <v>0</v>
      </c>
      <c r="M40" s="7">
        <f>IFERROR(Fatturati!V41/Fatturati!J41,0)</f>
        <v>0</v>
      </c>
      <c r="N40" s="2"/>
      <c r="O40" s="2"/>
      <c r="P40" s="2"/>
      <c r="Q40"/>
    </row>
    <row r="41" spans="1:17" x14ac:dyDescent="0.3">
      <c r="A41" s="18" t="str">
        <f>Fatturati!I42</f>
        <v>Dab Pumps</v>
      </c>
      <c r="B41" s="7">
        <f>IFERROR(Fatturati!K42/Fatturati!J42,0)</f>
        <v>0</v>
      </c>
      <c r="C41" s="7">
        <f>IFERROR(Fatturati!L42/Fatturati!J42,0)</f>
        <v>0.13597332899658485</v>
      </c>
      <c r="D41" s="7">
        <f>IFERROR(Fatturati!M42/Fatturati!J42,0)</f>
        <v>0</v>
      </c>
      <c r="E41" s="7">
        <f>IFERROR(Fatturati!N42/Fatturati!J42,0)</f>
        <v>0</v>
      </c>
      <c r="F41" s="7">
        <f>IFERROR(Fatturati!O42/Fatturati!J42,0)</f>
        <v>0.57640086012179048</v>
      </c>
      <c r="G41" s="7">
        <f>IFERROR(Fatturati!P42/Fatturati!J42,0)</f>
        <v>0</v>
      </c>
      <c r="H41" s="7">
        <f>IFERROR(Fatturati!Q42/Fatturati!J42,0)</f>
        <v>0</v>
      </c>
      <c r="I41" s="7">
        <f>IFERROR(Fatturati!R42/Fatturati!J42,0)</f>
        <v>0</v>
      </c>
      <c r="J41" s="7">
        <f>IFERROR(Fatturati!S42/Fatturati!J42,0)</f>
        <v>7.4539672214090955E-2</v>
      </c>
      <c r="K41" s="7">
        <f>IFERROR(Fatturati!T42/Fatturati!J42,0)</f>
        <v>8.5314685314685237E-2</v>
      </c>
      <c r="L41" s="7">
        <f>IFERROR(Fatturati!U42/Fatturati!J42,0)</f>
        <v>0.15615547243454231</v>
      </c>
      <c r="M41" s="7">
        <f>IFERROR(Fatturati!V42/Fatturati!J42,0)</f>
        <v>0</v>
      </c>
      <c r="N41" s="2"/>
      <c r="O41" s="2"/>
      <c r="P41" s="2"/>
      <c r="Q41"/>
    </row>
    <row r="42" spans="1:17" x14ac:dyDescent="0.3">
      <c r="A42" s="18" t="str">
        <f>Fatturati!I43</f>
        <v xml:space="preserve">Ardeco </v>
      </c>
      <c r="B42" s="7">
        <f>IFERROR(Fatturati!K43/Fatturati!J43,0)</f>
        <v>9.3859724612736659E-2</v>
      </c>
      <c r="C42" s="7">
        <f>IFERROR(Fatturati!L43/Fatturati!J43,0)</f>
        <v>0</v>
      </c>
      <c r="D42" s="7">
        <f>IFERROR(Fatturati!M43/Fatturati!J43,0)</f>
        <v>0</v>
      </c>
      <c r="E42" s="7">
        <f>IFERROR(Fatturati!N43/Fatturati!J43,0)</f>
        <v>0</v>
      </c>
      <c r="F42" s="7">
        <f>IFERROR(Fatturati!O43/Fatturati!J43,0)</f>
        <v>0.23403829604130807</v>
      </c>
      <c r="G42" s="7">
        <f>IFERROR(Fatturati!P43/Fatturati!J43,0)</f>
        <v>0.63614242685025812</v>
      </c>
      <c r="H42" s="7">
        <f>IFERROR(Fatturati!Q43/Fatturati!J43,0)</f>
        <v>0</v>
      </c>
      <c r="I42" s="7">
        <f>IFERROR(Fatturati!R43/Fatturati!J43,0)</f>
        <v>0</v>
      </c>
      <c r="J42" s="7">
        <f>IFERROR(Fatturati!S43/Fatturati!J43,0)</f>
        <v>-3.3435886402753842E-2</v>
      </c>
      <c r="K42" s="7">
        <f>IFERROR(Fatturati!T43/Fatturati!J43,0)</f>
        <v>6.9395438898450984E-2</v>
      </c>
      <c r="L42" s="7">
        <f>IFERROR(Fatturati!U43/Fatturati!J43,0)</f>
        <v>5.5938037865795669E-5</v>
      </c>
      <c r="M42" s="7">
        <f>IFERROR(Fatturati!V43/Fatturati!J43,0)</f>
        <v>0</v>
      </c>
      <c r="N42" s="2"/>
      <c r="O42" s="2"/>
      <c r="P42" s="2"/>
      <c r="Q42"/>
    </row>
    <row r="43" spans="1:17" x14ac:dyDescent="0.3">
      <c r="A43" s="18" t="str">
        <f>Fatturati!I44</f>
        <v>Galletti</v>
      </c>
      <c r="B43" s="7">
        <f>IFERROR(Fatturati!K44/Fatturati!J44,0)</f>
        <v>0</v>
      </c>
      <c r="C43" s="7">
        <f>IFERROR(Fatturati!L44/Fatturati!J44,0)</f>
        <v>0.19321085463863075</v>
      </c>
      <c r="D43" s="7">
        <f>IFERROR(Fatturati!M44/Fatturati!J44,0)</f>
        <v>0</v>
      </c>
      <c r="E43" s="7">
        <f>IFERROR(Fatturati!N44/Fatturati!J44,0)</f>
        <v>0</v>
      </c>
      <c r="F43" s="7">
        <f>IFERROR(Fatturati!O44/Fatturati!J44,0)</f>
        <v>0</v>
      </c>
      <c r="G43" s="7">
        <f>IFERROR(Fatturati!P44/Fatturati!J44,0)</f>
        <v>0.41259237053849707</v>
      </c>
      <c r="H43" s="7">
        <f>IFERROR(Fatturati!Q44/Fatturati!J44,0)</f>
        <v>0</v>
      </c>
      <c r="I43" s="7">
        <f>IFERROR(Fatturati!R44/Fatturati!J44,0)</f>
        <v>0</v>
      </c>
      <c r="J43" s="7">
        <f>IFERROR(Fatturati!S44/Fatturati!J44,0)</f>
        <v>0</v>
      </c>
      <c r="K43" s="7">
        <f>IFERROR(Fatturati!T44/Fatturati!J44,0)</f>
        <v>0.39419677482287219</v>
      </c>
      <c r="L43" s="7">
        <f>IFERROR(Fatturati!U44/Fatturati!J44,0)</f>
        <v>0</v>
      </c>
      <c r="M43" s="7">
        <f>IFERROR(Fatturati!V44/Fatturati!J44,0)</f>
        <v>0</v>
      </c>
      <c r="N43" s="2"/>
      <c r="O43" s="2"/>
      <c r="P43" s="2"/>
    </row>
    <row r="44" spans="1:17" x14ac:dyDescent="0.3">
      <c r="A44" s="18" t="str">
        <f>Fatturati!I45</f>
        <v xml:space="preserve">Tenaris Dalmine </v>
      </c>
      <c r="B44" s="7">
        <f>IFERROR(Fatturati!K45/Fatturati!J45,0)</f>
        <v>0</v>
      </c>
      <c r="C44" s="7">
        <f>IFERROR(Fatturati!L45/Fatturati!J45,0)</f>
        <v>0</v>
      </c>
      <c r="D44" s="7">
        <f>IFERROR(Fatturati!M45/Fatturati!J45,0)</f>
        <v>0</v>
      </c>
      <c r="E44" s="7">
        <f>IFERROR(Fatturati!N45/Fatturati!J45,0)</f>
        <v>0</v>
      </c>
      <c r="F44" s="7">
        <f>IFERROR(Fatturati!O45/Fatturati!J45,0)</f>
        <v>0</v>
      </c>
      <c r="G44" s="7">
        <f>IFERROR(Fatturati!P45/Fatturati!J45,0)</f>
        <v>0</v>
      </c>
      <c r="H44" s="7">
        <f>IFERROR(Fatturati!Q45/Fatturati!J45,0)</f>
        <v>0</v>
      </c>
      <c r="I44" s="7">
        <f>IFERROR(Fatturati!R45/Fatturati!J45,0)</f>
        <v>0</v>
      </c>
      <c r="J44" s="7">
        <f>IFERROR(Fatturati!S45/Fatturati!J45,0)</f>
        <v>0</v>
      </c>
      <c r="K44" s="7">
        <f>IFERROR(Fatturati!T45/Fatturati!J45,0)</f>
        <v>0</v>
      </c>
      <c r="L44" s="7">
        <f>IFERROR(Fatturati!U45/Fatturati!J45,0)</f>
        <v>0</v>
      </c>
      <c r="M44" s="7">
        <f>IFERROR(Fatturati!V45/Fatturati!J45,0)</f>
        <v>0</v>
      </c>
      <c r="N44" s="2"/>
      <c r="O44" s="2"/>
      <c r="P44" s="2"/>
    </row>
    <row r="45" spans="1:17" x14ac:dyDescent="0.3">
      <c r="A45" s="18" t="str">
        <f>Fatturati!I46</f>
        <v>River</v>
      </c>
      <c r="B45" s="7">
        <f>IFERROR(Fatturati!K46/Fatturati!J46,0)</f>
        <v>0.12565606361829026</v>
      </c>
      <c r="C45" s="7">
        <f>IFERROR(Fatturati!L46/Fatturati!J46,0)</f>
        <v>0</v>
      </c>
      <c r="D45" s="7">
        <f>IFERROR(Fatturati!M46/Fatturati!J46,0)</f>
        <v>0</v>
      </c>
      <c r="E45" s="7">
        <f>IFERROR(Fatturati!N46/Fatturati!J46,0)</f>
        <v>0.31030483764082173</v>
      </c>
      <c r="F45" s="7">
        <f>IFERROR(Fatturati!O46/Fatturati!J46,0)</f>
        <v>0</v>
      </c>
      <c r="G45" s="7">
        <f>IFERROR(Fatturati!P46/Fatturati!J46,0)</f>
        <v>5.600066269052352E-2</v>
      </c>
      <c r="H45" s="7">
        <f>IFERROR(Fatturati!Q46/Fatturati!J46,0)</f>
        <v>0.18684559310801852</v>
      </c>
      <c r="I45" s="7">
        <f>IFERROR(Fatturati!R46/Fatturati!J46,0)</f>
        <v>0</v>
      </c>
      <c r="J45" s="7">
        <f>IFERROR(Fatturati!S46/Fatturati!J46,0)</f>
        <v>0</v>
      </c>
      <c r="K45" s="7">
        <f>IFERROR(Fatturati!T46/Fatturati!J46,0)</f>
        <v>0.32119284294234596</v>
      </c>
      <c r="L45" s="7">
        <f>IFERROR(Fatturati!U46/Fatturati!J46,0)</f>
        <v>7.5848243870112603E-2</v>
      </c>
      <c r="M45" s="7">
        <f>IFERROR(Fatturati!V46/Fatturati!J46,0)</f>
        <v>0</v>
      </c>
      <c r="N45" s="2"/>
      <c r="O45" s="2"/>
      <c r="P45" s="2"/>
    </row>
    <row r="46" spans="1:17" x14ac:dyDescent="0.3">
      <c r="A46" s="18" t="str">
        <f>Fatturati!I47</f>
        <v>General d'aspirazione</v>
      </c>
      <c r="B46" s="7">
        <f>IFERROR(Fatturati!K47/Fatturati!J47,0)</f>
        <v>0</v>
      </c>
      <c r="C46" s="7">
        <f>IFERROR(Fatturati!L47/Fatturati!J47,0)</f>
        <v>0</v>
      </c>
      <c r="D46" s="7">
        <f>IFERROR(Fatturati!M47/Fatturati!J47,0)</f>
        <v>0.18152860618773681</v>
      </c>
      <c r="E46" s="7">
        <f>IFERROR(Fatturati!N47/Fatturati!J47,0)</f>
        <v>0</v>
      </c>
      <c r="F46" s="7">
        <f>IFERROR(Fatturati!O47/Fatturati!J47,0)</f>
        <v>-3.4607819248304042E-2</v>
      </c>
      <c r="G46" s="7">
        <f>IFERROR(Fatturati!P47/Fatturati!J47,0)</f>
        <v>0</v>
      </c>
      <c r="H46" s="7">
        <f>IFERROR(Fatturati!Q47/Fatturati!J47,0)</f>
        <v>0.39456092212181243</v>
      </c>
      <c r="I46" s="7">
        <f>IFERROR(Fatturati!R47/Fatturati!J47,0)</f>
        <v>7.9612109911608817E-2</v>
      </c>
      <c r="J46" s="7">
        <f>IFERROR(Fatturati!S47/Fatturati!J47,0)</f>
        <v>4.7041914306801859E-2</v>
      </c>
      <c r="K46" s="7">
        <f>IFERROR(Fatturati!T47/Fatturati!J47,0)</f>
        <v>0.32700857779519937</v>
      </c>
      <c r="L46" s="7">
        <f>IFERROR(Fatturati!U47/Fatturati!J47,0)</f>
        <v>0.65638320037574216</v>
      </c>
      <c r="M46" s="7">
        <f>IFERROR(Fatturati!V47/Fatturati!J47,0)</f>
        <v>0</v>
      </c>
      <c r="N46" s="2"/>
      <c r="O46" s="2"/>
      <c r="P46" s="2"/>
    </row>
    <row r="47" spans="1:17" x14ac:dyDescent="0.3">
      <c r="A47" s="18" t="str">
        <f>Fatturati!I48</f>
        <v>Arredamenti Montegrappa</v>
      </c>
      <c r="B47" s="7">
        <f>IFERROR(Fatturati!K48/Fatturati!J48,0)</f>
        <v>0.44726513089807957</v>
      </c>
      <c r="C47" s="7">
        <f>IFERROR(Fatturati!L48/Fatturati!J48,0)</f>
        <v>0</v>
      </c>
      <c r="D47" s="7">
        <f>IFERROR(Fatturati!M48/Fatturati!J48,0)</f>
        <v>0</v>
      </c>
      <c r="E47" s="7">
        <f>IFERROR(Fatturati!N48/Fatturati!J48,0)</f>
        <v>0</v>
      </c>
      <c r="F47" s="7">
        <f>IFERROR(Fatturati!O48/Fatturati!J48,0)</f>
        <v>0</v>
      </c>
      <c r="G47" s="7">
        <f>IFERROR(Fatturati!P48/Fatturati!J48,0)</f>
        <v>0.29785733450879687</v>
      </c>
      <c r="H47" s="7">
        <f>IFERROR(Fatturati!Q48/Fatturati!J48,0)</f>
        <v>0</v>
      </c>
      <c r="I47" s="7">
        <f>IFERROR(Fatturati!R48/Fatturati!J48,0)</f>
        <v>0.25487753459312357</v>
      </c>
      <c r="J47" s="7">
        <f>IFERROR(Fatturati!S48/Fatturati!J48,0)</f>
        <v>0</v>
      </c>
      <c r="K47" s="7">
        <f>IFERROR(Fatturati!T48/Fatturati!J48,0)</f>
        <v>0</v>
      </c>
      <c r="L47" s="7">
        <f>IFERROR(Fatturati!U48/Fatturati!J48,0)</f>
        <v>0</v>
      </c>
      <c r="M47" s="7">
        <f>IFERROR(Fatturati!V48/Fatturati!J48,0)</f>
        <v>0</v>
      </c>
      <c r="N47" s="2"/>
      <c r="O47" s="2"/>
      <c r="P47" s="2"/>
    </row>
    <row r="48" spans="1:17" x14ac:dyDescent="0.3">
      <c r="A48" s="18" t="str">
        <f>Fatturati!I49</f>
        <v>RM Manfredi</v>
      </c>
      <c r="B48" s="7">
        <f>IFERROR(Fatturati!K49/Fatturati!J49,0)</f>
        <v>0.73142487927063105</v>
      </c>
      <c r="C48" s="7">
        <f>IFERROR(Fatturati!L49/Fatturati!J49,0)</f>
        <v>0</v>
      </c>
      <c r="D48" s="7">
        <f>IFERROR(Fatturati!M49/Fatturati!J49,0)</f>
        <v>0.10286016371363962</v>
      </c>
      <c r="E48" s="7">
        <f>IFERROR(Fatturati!N49/Fatturati!J49,0)</f>
        <v>0</v>
      </c>
      <c r="F48" s="7">
        <f>IFERROR(Fatturati!O49/Fatturati!J49,0)</f>
        <v>0</v>
      </c>
      <c r="G48" s="7">
        <f>IFERROR(Fatturati!P49/Fatturati!J49,0)</f>
        <v>0</v>
      </c>
      <c r="H48" s="7">
        <f>IFERROR(Fatturati!Q49/Fatturati!J49,0)</f>
        <v>0</v>
      </c>
      <c r="I48" s="7">
        <f>IFERROR(Fatturati!R49/Fatturati!J49,0)</f>
        <v>0</v>
      </c>
      <c r="J48" s="7">
        <f>IFERROR(Fatturati!S49/Fatturati!J49,0)</f>
        <v>0</v>
      </c>
      <c r="K48" s="7">
        <f>IFERROR(Fatturati!T49/Fatturati!J49,0)</f>
        <v>0.16571495701572936</v>
      </c>
      <c r="L48" s="7">
        <f>IFERROR(Fatturati!U49/Fatturati!J49,0)</f>
        <v>0</v>
      </c>
      <c r="M48" s="7">
        <f>IFERROR(Fatturati!V49/Fatturati!J49,0)</f>
        <v>0</v>
      </c>
      <c r="N48" s="2"/>
      <c r="O48" s="2"/>
      <c r="P48" s="2"/>
    </row>
    <row r="49" spans="1:16" x14ac:dyDescent="0.3">
      <c r="A49" s="18" t="str">
        <f>Fatturati!I50</f>
        <v>Ferrari Attrezzature</v>
      </c>
      <c r="B49" s="7">
        <f>IFERROR(Fatturati!K50/Fatturati!J50,0)</f>
        <v>7.2108162243365054E-2</v>
      </c>
      <c r="C49" s="7">
        <f>IFERROR(Fatturati!L50/Fatturati!J50,0)</f>
        <v>0</v>
      </c>
      <c r="D49" s="7">
        <f>IFERROR(Fatturati!M50/Fatturati!J50,0)</f>
        <v>0.33400100150225337</v>
      </c>
      <c r="E49" s="7">
        <f>IFERROR(Fatturati!N50/Fatturati!J50,0)</f>
        <v>3.5052578868302454E-3</v>
      </c>
      <c r="F49" s="7">
        <f>IFERROR(Fatturati!O50/Fatturati!J50,0)</f>
        <v>7.3610415623435149E-2</v>
      </c>
      <c r="G49" s="7">
        <f>IFERROR(Fatturati!P50/Fatturati!J50,0)</f>
        <v>5.0075112669003509E-3</v>
      </c>
      <c r="H49" s="7">
        <f>IFERROR(Fatturati!Q50/Fatturati!J50,0)</f>
        <v>0.11417125688532799</v>
      </c>
      <c r="I49" s="7">
        <f>IFERROR(Fatturati!R50/Fatturati!J50,0)</f>
        <v>2.1031547320981472E-2</v>
      </c>
      <c r="J49" s="7">
        <f>IFERROR(Fatturati!S50/Fatturati!J50,0)</f>
        <v>3.3550325488232349E-2</v>
      </c>
      <c r="K49" s="7">
        <f>IFERROR(Fatturati!T50/Fatturati!J50,0)</f>
        <v>2.1532298447671506E-2</v>
      </c>
      <c r="L49" s="7">
        <f>IFERROR(Fatturati!U50/Fatturati!J50,0)</f>
        <v>7.5112669003505259E-3</v>
      </c>
      <c r="M49" s="7">
        <f>IFERROR(Fatturati!V50/Fatturati!J50,0)</f>
        <v>0</v>
      </c>
      <c r="N49" s="2"/>
      <c r="O49" s="2"/>
      <c r="P49" s="2"/>
    </row>
    <row r="50" spans="1:16" x14ac:dyDescent="0.3">
      <c r="A50" s="18" t="str">
        <f>Fatturati!I51</f>
        <v xml:space="preserve">Bossini </v>
      </c>
      <c r="B50" s="7">
        <f>IFERROR(Fatturati!K51/Fatturati!J51,0)</f>
        <v>0</v>
      </c>
      <c r="C50" s="7">
        <f>IFERROR(Fatturati!L51/Fatturati!J51,0)</f>
        <v>0</v>
      </c>
      <c r="D50" s="7">
        <f>IFERROR(Fatturati!M51/Fatturati!J51,0)</f>
        <v>0.33836777954425012</v>
      </c>
      <c r="E50" s="7">
        <f>IFERROR(Fatturati!N51/Fatturati!J51,0)</f>
        <v>0</v>
      </c>
      <c r="F50" s="7">
        <f>IFERROR(Fatturati!O51/Fatturati!J51,0)</f>
        <v>0</v>
      </c>
      <c r="G50" s="7">
        <f>IFERROR(Fatturati!P51/Fatturati!J51,0)</f>
        <v>0</v>
      </c>
      <c r="H50" s="7">
        <f>IFERROR(Fatturati!Q51/Fatturati!J51,0)</f>
        <v>0.66163222045574988</v>
      </c>
      <c r="I50" s="7">
        <f>IFERROR(Fatturati!R51/Fatturati!J51,0)</f>
        <v>0</v>
      </c>
      <c r="J50" s="7">
        <f>IFERROR(Fatturati!S51/Fatturati!J51,0)</f>
        <v>0</v>
      </c>
      <c r="K50" s="7">
        <f>IFERROR(Fatturati!T51/Fatturati!J51,0)</f>
        <v>0</v>
      </c>
      <c r="L50" s="7">
        <f>IFERROR(Fatturati!U51/Fatturati!J51,0)</f>
        <v>0</v>
      </c>
      <c r="M50" s="7">
        <f>IFERROR(Fatturati!V51/Fatturati!J51,0)</f>
        <v>0</v>
      </c>
      <c r="N50" s="2"/>
      <c r="O50" s="2"/>
      <c r="P50" s="2"/>
    </row>
    <row r="51" spans="1:16" x14ac:dyDescent="0.3">
      <c r="A51" s="18" t="str">
        <f>Fatturati!I52</f>
        <v>Enolgas</v>
      </c>
      <c r="B51" s="7">
        <f>IFERROR(Fatturati!K52/Fatturati!J52,0)</f>
        <v>0</v>
      </c>
      <c r="C51" s="7">
        <f>IFERROR(Fatturati!L52/Fatturati!J52,0)</f>
        <v>0</v>
      </c>
      <c r="D51" s="7">
        <f>IFERROR(Fatturati!M52/Fatturati!J52,0)</f>
        <v>0</v>
      </c>
      <c r="E51" s="7">
        <f>IFERROR(Fatturati!N52/Fatturati!J52,0)</f>
        <v>0</v>
      </c>
      <c r="F51" s="7">
        <f>IFERROR(Fatturati!O52/Fatturati!J52,0)</f>
        <v>0.48320454021905312</v>
      </c>
      <c r="G51" s="7">
        <f>IFERROR(Fatturati!P52/Fatturati!J52,0)</f>
        <v>4.8344537287177199E-2</v>
      </c>
      <c r="H51" s="7">
        <f>IFERROR(Fatturati!Q52/Fatturati!J52,0)</f>
        <v>0</v>
      </c>
      <c r="I51" s="7">
        <f>IFERROR(Fatturati!R52/Fatturati!J52,0)</f>
        <v>0</v>
      </c>
      <c r="J51" s="7">
        <f>IFERROR(Fatturati!S52/Fatturati!J52,0)</f>
        <v>0</v>
      </c>
      <c r="K51" s="7">
        <f>IFERROR(Fatturati!T52/Fatturati!J52,0)</f>
        <v>0</v>
      </c>
      <c r="L51" s="7">
        <f>IFERROR(Fatturati!U52/Fatturati!J52,0)</f>
        <v>1.1699231429708281</v>
      </c>
      <c r="M51" s="7">
        <f>IFERROR(Fatturati!V52/Fatturati!J52,0)</f>
        <v>0</v>
      </c>
      <c r="N51" s="2"/>
      <c r="O51" s="2"/>
      <c r="P51" s="2"/>
    </row>
    <row r="52" spans="1:16" x14ac:dyDescent="0.3">
      <c r="A52" s="18" t="str">
        <f>Fatturati!I53</f>
        <v>Fluidmaster</v>
      </c>
      <c r="B52" s="7">
        <f>IFERROR(Fatturati!K53/Fatturati!J53,0)</f>
        <v>0</v>
      </c>
      <c r="C52" s="7">
        <f>IFERROR(Fatturati!L53/Fatturati!J53,0)</f>
        <v>0</v>
      </c>
      <c r="D52" s="7">
        <f>IFERROR(Fatturati!M53/Fatturati!J53,0)</f>
        <v>0</v>
      </c>
      <c r="E52" s="7">
        <f>IFERROR(Fatturati!N53/Fatturati!J53,0)</f>
        <v>0</v>
      </c>
      <c r="F52" s="7">
        <f>IFERROR(Fatturati!O53/Fatturati!J53,0)</f>
        <v>0</v>
      </c>
      <c r="G52" s="7">
        <f>IFERROR(Fatturati!P53/Fatturati!J53,0)</f>
        <v>0.68299246501614641</v>
      </c>
      <c r="H52" s="7">
        <f>IFERROR(Fatturati!Q53/Fatturati!J53,0)</f>
        <v>0</v>
      </c>
      <c r="I52" s="7">
        <f>IFERROR(Fatturati!R53/Fatturati!J53,0)</f>
        <v>0</v>
      </c>
      <c r="J52" s="7">
        <f>IFERROR(Fatturati!S53/Fatturati!J53,0)</f>
        <v>0</v>
      </c>
      <c r="K52" s="7">
        <f>IFERROR(Fatturati!T53/Fatturati!J53,0)</f>
        <v>0</v>
      </c>
      <c r="L52" s="7">
        <f>IFERROR(Fatturati!U53/Fatturati!J53,0)</f>
        <v>0</v>
      </c>
      <c r="M52" s="7">
        <f>IFERROR(Fatturati!V53/Fatturati!J53,0)</f>
        <v>0</v>
      </c>
      <c r="N52" s="2"/>
      <c r="O52" s="2"/>
      <c r="P52" s="2"/>
    </row>
    <row r="53" spans="1:16" x14ac:dyDescent="0.3">
      <c r="A53" s="18" t="str">
        <f>Fatturati!I54</f>
        <v>Bmeters</v>
      </c>
      <c r="B53" s="7">
        <f>IFERROR(Fatturati!K54/Fatturati!J54,0)</f>
        <v>0</v>
      </c>
      <c r="C53" s="7">
        <f>IFERROR(Fatturati!L54/Fatturati!J54,0)</f>
        <v>0.69617197315937029</v>
      </c>
      <c r="D53" s="7">
        <f>IFERROR(Fatturati!M54/Fatturati!J54,0)</f>
        <v>0</v>
      </c>
      <c r="E53" s="7">
        <f>IFERROR(Fatturati!N54/Fatturati!J54,0)</f>
        <v>0</v>
      </c>
      <c r="F53" s="7">
        <f>IFERROR(Fatturati!O54/Fatturati!J54,0)</f>
        <v>0</v>
      </c>
      <c r="G53" s="7">
        <f>IFERROR(Fatturati!P54/Fatturati!J54,0)</f>
        <v>0</v>
      </c>
      <c r="H53" s="7">
        <f>IFERROR(Fatturati!Q54/Fatturati!J54,0)</f>
        <v>0.30382802684062965</v>
      </c>
      <c r="I53" s="7">
        <f>IFERROR(Fatturati!R54/Fatturati!J54,0)</f>
        <v>0</v>
      </c>
      <c r="J53" s="7">
        <f>IFERROR(Fatturati!S54/Fatturati!J54,0)</f>
        <v>0</v>
      </c>
      <c r="K53" s="7">
        <f>IFERROR(Fatturati!T54/Fatturati!J54,0)</f>
        <v>0</v>
      </c>
      <c r="L53" s="7">
        <f>IFERROR(Fatturati!U54/Fatturati!J54,0)</f>
        <v>-5.1673150043070014E-2</v>
      </c>
      <c r="M53" s="7">
        <f>IFERROR(Fatturati!V54/Fatturati!J54,0)</f>
        <v>0</v>
      </c>
      <c r="N53" s="2"/>
      <c r="O53" s="2"/>
      <c r="P53" s="2"/>
    </row>
    <row r="54" spans="1:16" x14ac:dyDescent="0.3">
      <c r="A54" s="18" t="str">
        <f>Fatturati!I55</f>
        <v>Tecnosystemi</v>
      </c>
      <c r="B54" s="7">
        <f>IFERROR(Fatturati!K55/Fatturati!J55,0)</f>
        <v>0</v>
      </c>
      <c r="C54" s="7">
        <f>IFERROR(Fatturati!L55/Fatturati!J55,0)</f>
        <v>0</v>
      </c>
      <c r="D54" s="7">
        <f>IFERROR(Fatturati!M55/Fatturati!J55,0)</f>
        <v>0.3029808916609254</v>
      </c>
      <c r="E54" s="7">
        <f>IFERROR(Fatturati!N55/Fatturati!J55,0)</f>
        <v>7.9167086815141487E-3</v>
      </c>
      <c r="F54" s="7">
        <f>IFERROR(Fatturati!O55/Fatturati!J55,0)</f>
        <v>0</v>
      </c>
      <c r="G54" s="7">
        <f>IFERROR(Fatturati!P55/Fatturati!J55,0)</f>
        <v>0</v>
      </c>
      <c r="H54" s="7">
        <f>IFERROR(Fatturati!Q55/Fatturati!J55,0)</f>
        <v>0.63965227110975509</v>
      </c>
      <c r="I54" s="7">
        <f>IFERROR(Fatturati!R55/Fatturati!J55,0)</f>
        <v>0</v>
      </c>
      <c r="J54" s="7">
        <f>IFERROR(Fatturati!S55/Fatturati!J55,0)</f>
        <v>0</v>
      </c>
      <c r="K54" s="7">
        <f>IFERROR(Fatturati!T55/Fatturati!J55,0)</f>
        <v>0</v>
      </c>
      <c r="L54" s="7">
        <f>IFERROR(Fatturati!U55/Fatturati!J55,0)</f>
        <v>0</v>
      </c>
      <c r="M54" s="7">
        <f>IFERROR(Fatturati!V55/Fatturati!J55,0)</f>
        <v>0</v>
      </c>
      <c r="N54" s="2"/>
      <c r="O54" s="2"/>
      <c r="P54" s="2"/>
    </row>
    <row r="55" spans="1:16" x14ac:dyDescent="0.3">
      <c r="A55" s="18" t="str">
        <f>Fatturati!I56</f>
        <v xml:space="preserve">First Corporation </v>
      </c>
      <c r="B55" s="7">
        <f>IFERROR(Fatturati!K56/Fatturati!J56,0)</f>
        <v>0</v>
      </c>
      <c r="C55" s="7">
        <f>IFERROR(Fatturati!L56/Fatturati!J56,0)</f>
        <v>0.33208670304374727</v>
      </c>
      <c r="D55" s="7">
        <f>IFERROR(Fatturati!M56/Fatturati!J56,0)</f>
        <v>2.3464889057335271E-3</v>
      </c>
      <c r="E55" s="7">
        <f>IFERROR(Fatturati!N56/Fatturati!J56,0)</f>
        <v>0</v>
      </c>
      <c r="F55" s="7">
        <f>IFERROR(Fatturati!O56/Fatturati!J56,0)</f>
        <v>0.30799199629912433</v>
      </c>
      <c r="G55" s="7">
        <f>IFERROR(Fatturati!P56/Fatturati!J56,0)</f>
        <v>0</v>
      </c>
      <c r="H55" s="7">
        <f>IFERROR(Fatturati!Q56/Fatturati!J56,0)</f>
        <v>8.0577648717791606E-2</v>
      </c>
      <c r="I55" s="7">
        <f>IFERROR(Fatturati!R56/Fatturati!J56,0)</f>
        <v>0</v>
      </c>
      <c r="J55" s="7">
        <f>IFERROR(Fatturati!S56/Fatturati!J56,0)</f>
        <v>4.5045898660661998E-2</v>
      </c>
      <c r="K55" s="7">
        <f>IFERROR(Fatturati!T56/Fatturati!J56,0)</f>
        <v>0</v>
      </c>
      <c r="L55" s="7">
        <f>IFERROR(Fatturati!U56/Fatturati!J56,0)</f>
        <v>0</v>
      </c>
      <c r="M55" s="7">
        <f>IFERROR(Fatturati!V56/Fatturati!J56,0)</f>
        <v>0</v>
      </c>
      <c r="N55" s="2"/>
      <c r="O55" s="2"/>
      <c r="P55" s="2"/>
    </row>
    <row r="56" spans="1:16" x14ac:dyDescent="0.3">
      <c r="A56" s="18" t="str">
        <f>Fatturati!I57</f>
        <v xml:space="preserve">Global </v>
      </c>
      <c r="B56" s="7">
        <f>IFERROR(Fatturati!K57/Fatturati!J57,0)</f>
        <v>0</v>
      </c>
      <c r="C56" s="7">
        <f>IFERROR(Fatturati!L57/Fatturati!J57,0)</f>
        <v>0</v>
      </c>
      <c r="D56" s="7">
        <f>IFERROR(Fatturati!M57/Fatturati!J57,0)</f>
        <v>0</v>
      </c>
      <c r="E56" s="7">
        <f>IFERROR(Fatturati!N57/Fatturati!J57,0)</f>
        <v>0</v>
      </c>
      <c r="F56" s="7">
        <f>IFERROR(Fatturati!O57/Fatturati!J57,0)</f>
        <v>0.39306944800661142</v>
      </c>
      <c r="G56" s="7">
        <f>IFERROR(Fatturati!P57/Fatturati!J57,0)</f>
        <v>0</v>
      </c>
      <c r="H56" s="7">
        <f>IFERROR(Fatturati!Q57/Fatturati!J57,0)</f>
        <v>0</v>
      </c>
      <c r="I56" s="7">
        <f>IFERROR(Fatturati!R57/Fatturati!J57,0)</f>
        <v>0</v>
      </c>
      <c r="J56" s="7">
        <f>IFERROR(Fatturati!S57/Fatturati!J57,0)</f>
        <v>0.60693055199338863</v>
      </c>
      <c r="K56" s="7">
        <f>IFERROR(Fatturati!T57/Fatturati!J57,0)</f>
        <v>0</v>
      </c>
      <c r="L56" s="7">
        <f>IFERROR(Fatturati!U57/Fatturati!J57,0)</f>
        <v>0</v>
      </c>
      <c r="M56" s="7">
        <f>IFERROR(Fatturati!V57/Fatturati!J57,0)</f>
        <v>0</v>
      </c>
      <c r="N56" s="2"/>
      <c r="O56" s="2"/>
      <c r="P56" s="2"/>
    </row>
    <row r="57" spans="1:16" x14ac:dyDescent="0.3">
      <c r="A57" s="18" t="str">
        <f>Fatturati!I58</f>
        <v>Farg</v>
      </c>
      <c r="B57" s="7">
        <f>IFERROR(Fatturati!K58/Fatturati!J58,0)</f>
        <v>0.26264681640222542</v>
      </c>
      <c r="C57" s="7">
        <f>IFERROR(Fatturati!L58/Fatturati!J58,0)</f>
        <v>0</v>
      </c>
      <c r="D57" s="7">
        <f>IFERROR(Fatturati!M58/Fatturati!J58,0)</f>
        <v>0</v>
      </c>
      <c r="E57" s="7">
        <f>IFERROR(Fatturati!N58/Fatturati!J58,0)</f>
        <v>0</v>
      </c>
      <c r="F57" s="7">
        <f>IFERROR(Fatturati!O58/Fatturati!J58,0)</f>
        <v>0.2629559035648053</v>
      </c>
      <c r="G57" s="7">
        <f>IFERROR(Fatturati!P58/Fatturati!J58,0)</f>
        <v>0.22890480115392542</v>
      </c>
      <c r="H57" s="7">
        <f>IFERROR(Fatturati!Q58/Fatturati!J58,0)</f>
        <v>0</v>
      </c>
      <c r="I57" s="7">
        <f>IFERROR(Fatturati!R58/Fatturati!J58,0)</f>
        <v>0</v>
      </c>
      <c r="J57" s="7">
        <f>IFERROR(Fatturati!S58/Fatturati!J58,0)</f>
        <v>0.24549247887904388</v>
      </c>
      <c r="K57" s="7">
        <f>IFERROR(Fatturati!T58/Fatturati!J58,0)</f>
        <v>0</v>
      </c>
      <c r="L57" s="7">
        <f>IFERROR(Fatturati!U58/Fatturati!J58,0)</f>
        <v>0</v>
      </c>
      <c r="M57" s="7">
        <f>IFERROR(Fatturati!V58/Fatturati!J58,0)</f>
        <v>0</v>
      </c>
      <c r="N57" s="2"/>
      <c r="O57" s="2"/>
      <c r="P57" s="2"/>
    </row>
    <row r="58" spans="1:16" x14ac:dyDescent="0.3">
      <c r="A58" s="18" t="str">
        <f>Fatturati!I59</f>
        <v>Arblu</v>
      </c>
      <c r="B58" s="7">
        <f>IFERROR(Fatturati!K59/Fatturati!J59,0)</f>
        <v>0</v>
      </c>
      <c r="C58" s="7">
        <f>IFERROR(Fatturati!L59/Fatturati!J59,0)</f>
        <v>0</v>
      </c>
      <c r="D58" s="7">
        <f>IFERROR(Fatturati!M59/Fatturati!J59,0)</f>
        <v>0</v>
      </c>
      <c r="E58" s="7">
        <f>IFERROR(Fatturati!N59/Fatturati!J59,0)</f>
        <v>0.32894308154083973</v>
      </c>
      <c r="F58" s="7">
        <f>IFERROR(Fatturati!O59/Fatturati!J59,0)</f>
        <v>0</v>
      </c>
      <c r="G58" s="7">
        <f>IFERROR(Fatturati!P59/Fatturati!J59,0)</f>
        <v>0.18999161230841755</v>
      </c>
      <c r="H58" s="7">
        <f>IFERROR(Fatturati!Q59/Fatturati!J59,0)</f>
        <v>0.48106530615074272</v>
      </c>
      <c r="I58" s="7">
        <f>IFERROR(Fatturati!R59/Fatturati!J59,0)</f>
        <v>0</v>
      </c>
      <c r="J58" s="7">
        <f>IFERROR(Fatturati!S59/Fatturati!J59,0)</f>
        <v>0</v>
      </c>
      <c r="K58" s="7">
        <f>IFERROR(Fatturati!T59/Fatturati!J59,0)</f>
        <v>0</v>
      </c>
      <c r="L58" s="7">
        <f>IFERROR(Fatturati!U59/Fatturati!J59,0)</f>
        <v>0</v>
      </c>
      <c r="M58" s="7">
        <f>IFERROR(Fatturati!V59/Fatturati!J59,0)</f>
        <v>0</v>
      </c>
      <c r="N58" s="2"/>
      <c r="O58" s="2"/>
      <c r="P58" s="2"/>
    </row>
    <row r="59" spans="1:16" x14ac:dyDescent="0.3">
      <c r="A59" s="18" t="str">
        <f>Fatturati!I60</f>
        <v>Eurocornici</v>
      </c>
      <c r="B59" s="7">
        <f>IFERROR(Fatturati!K60/Fatturati!J60,0)</f>
        <v>0</v>
      </c>
      <c r="C59" s="7">
        <f>IFERROR(Fatturati!L60/Fatturati!J60,0)</f>
        <v>0.12747246451538979</v>
      </c>
      <c r="D59" s="7">
        <f>IFERROR(Fatturati!M60/Fatturati!J60,0)</f>
        <v>0</v>
      </c>
      <c r="E59" s="7">
        <f>IFERROR(Fatturati!N60/Fatturati!J60,0)</f>
        <v>-3.1510047408298437E-4</v>
      </c>
      <c r="F59" s="7">
        <f>IFERROR(Fatturati!O60/Fatturati!J60,0)</f>
        <v>0.5990060012317564</v>
      </c>
      <c r="G59" s="7">
        <f>IFERROR(Fatturati!P60/Fatturati!J60,0)</f>
        <v>0</v>
      </c>
      <c r="H59" s="7">
        <f>IFERROR(Fatturati!Q60/Fatturati!J60,0)</f>
        <v>0</v>
      </c>
      <c r="I59" s="7">
        <f>IFERROR(Fatturati!R60/Fatturati!J60,0)</f>
        <v>0</v>
      </c>
      <c r="J59" s="7">
        <f>IFERROR(Fatturati!S60/Fatturati!J60,0)</f>
        <v>7.7235423022386382E-2</v>
      </c>
      <c r="K59" s="7">
        <f>IFERROR(Fatturati!T60/Fatturati!J60,0)</f>
        <v>0.19660121170455047</v>
      </c>
      <c r="L59" s="7">
        <f>IFERROR(Fatturati!U60/Fatturati!J60,0)</f>
        <v>0.19563442615906831</v>
      </c>
      <c r="M59" s="7">
        <f>IFERROR(Fatturati!V60/Fatturati!J60,0)</f>
        <v>0</v>
      </c>
      <c r="N59" s="2"/>
      <c r="O59" s="2"/>
      <c r="P59" s="2"/>
    </row>
    <row r="60" spans="1:16" x14ac:dyDescent="0.3">
      <c r="A60" s="18" t="str">
        <f>Fatturati!I61</f>
        <v>Sabiana</v>
      </c>
      <c r="B60" s="7">
        <f>IFERROR(Fatturati!K61/Fatturati!J61,0)</f>
        <v>0</v>
      </c>
      <c r="C60" s="7">
        <f>IFERROR(Fatturati!L61/Fatturati!J61,0)</f>
        <v>0</v>
      </c>
      <c r="D60" s="7">
        <f>IFERROR(Fatturati!M61/Fatturati!J61,0)</f>
        <v>0</v>
      </c>
      <c r="E60" s="7">
        <f>IFERROR(Fatturati!N61/Fatturati!J61,0)</f>
        <v>0</v>
      </c>
      <c r="F60" s="7">
        <f>IFERROR(Fatturati!O61/Fatturati!J61,0)</f>
        <v>0</v>
      </c>
      <c r="G60" s="7">
        <f>IFERROR(Fatturati!P61/Fatturati!J61,0)</f>
        <v>0</v>
      </c>
      <c r="H60" s="7">
        <f>IFERROR(Fatturati!Q61/Fatturati!J61,0)</f>
        <v>0</v>
      </c>
      <c r="I60" s="7">
        <f>IFERROR(Fatturati!R61/Fatturati!J61,0)</f>
        <v>0</v>
      </c>
      <c r="J60" s="7">
        <f>IFERROR(Fatturati!S61/Fatturati!J61,0)</f>
        <v>0</v>
      </c>
      <c r="K60" s="7">
        <f>IFERROR(Fatturati!T61/Fatturati!J61,0)</f>
        <v>0.27249835031059672</v>
      </c>
      <c r="L60" s="7">
        <f>IFERROR(Fatturati!U61/Fatturati!J61,0)</f>
        <v>0</v>
      </c>
      <c r="M60" s="7">
        <f>IFERROR(Fatturati!V61/Fatturati!J61,0)</f>
        <v>0</v>
      </c>
      <c r="N60" s="2"/>
      <c r="O60" s="2"/>
      <c r="P60" s="2"/>
    </row>
    <row r="61" spans="1:16" x14ac:dyDescent="0.3">
      <c r="A61" s="18" t="str">
        <f>Fatturati!I62</f>
        <v xml:space="preserve">Rainbox </v>
      </c>
      <c r="B61" s="7">
        <f>IFERROR(Fatturati!K62/Fatturati!J62,0)</f>
        <v>0</v>
      </c>
      <c r="C61" s="7">
        <f>IFERROR(Fatturati!L62/Fatturati!J62,0)</f>
        <v>0</v>
      </c>
      <c r="D61" s="7">
        <f>IFERROR(Fatturati!M62/Fatturati!J62,0)</f>
        <v>0.23768063315479793</v>
      </c>
      <c r="E61" s="7">
        <f>IFERROR(Fatturati!N62/Fatturati!J62,0)</f>
        <v>0</v>
      </c>
      <c r="F61" s="7">
        <f>IFERROR(Fatturati!O62/Fatturati!J62,0)</f>
        <v>0</v>
      </c>
      <c r="G61" s="7">
        <f>IFERROR(Fatturati!P62/Fatturati!J62,0)</f>
        <v>0.35982206963712465</v>
      </c>
      <c r="H61" s="7">
        <f>IFERROR(Fatturati!Q62/Fatturati!J62,0)</f>
        <v>0.22612671348755081</v>
      </c>
      <c r="I61" s="7">
        <f>IFERROR(Fatturati!R62/Fatturati!J62,0)</f>
        <v>0</v>
      </c>
      <c r="J61" s="7">
        <f>IFERROR(Fatturati!S62/Fatturati!J62,0)</f>
        <v>-9.9033597147832469E-2</v>
      </c>
      <c r="K61" s="7">
        <f>IFERROR(Fatturati!T62/Fatturati!J62,0)</f>
        <v>0.12709311633971834</v>
      </c>
      <c r="L61" s="7">
        <f>IFERROR(Fatturati!U62/Fatturati!J62,0)</f>
        <v>2.2596660917216171</v>
      </c>
      <c r="M61" s="7">
        <f>IFERROR(Fatturati!V62/Fatturati!J62,0)</f>
        <v>0</v>
      </c>
      <c r="N61" s="2"/>
      <c r="O61" s="2"/>
      <c r="P61" s="2"/>
    </row>
    <row r="62" spans="1:16" x14ac:dyDescent="0.3">
      <c r="A62" s="18" t="str">
        <f>Fatturati!I63</f>
        <v xml:space="preserve">Olimpia Splendid </v>
      </c>
      <c r="B62" s="7">
        <f>IFERROR(Fatturati!K63/Fatturati!J63,0)</f>
        <v>0</v>
      </c>
      <c r="C62" s="7">
        <f>IFERROR(Fatturati!L63/Fatturati!J63,0)</f>
        <v>0</v>
      </c>
      <c r="D62" s="7">
        <f>IFERROR(Fatturati!M63/Fatturati!J63,0)</f>
        <v>0</v>
      </c>
      <c r="E62" s="7">
        <f>IFERROR(Fatturati!N63/Fatturati!J63,0)</f>
        <v>0</v>
      </c>
      <c r="F62" s="7">
        <f>IFERROR(Fatturati!O63/Fatturati!J63,0)</f>
        <v>0</v>
      </c>
      <c r="G62" s="7">
        <f>IFERROR(Fatturati!P63/Fatturati!J63,0)</f>
        <v>1</v>
      </c>
      <c r="H62" s="7">
        <f>IFERROR(Fatturati!Q63/Fatturati!J63,0)</f>
        <v>0</v>
      </c>
      <c r="I62" s="7">
        <f>IFERROR(Fatturati!R63/Fatturati!J63,0)</f>
        <v>0</v>
      </c>
      <c r="J62" s="7">
        <f>IFERROR(Fatturati!S63/Fatturati!J63,0)</f>
        <v>0</v>
      </c>
      <c r="K62" s="7">
        <f>IFERROR(Fatturati!T63/Fatturati!J63,0)</f>
        <v>0</v>
      </c>
      <c r="L62" s="7">
        <f>IFERROR(Fatturati!U63/Fatturati!J63,0)</f>
        <v>0</v>
      </c>
      <c r="M62" s="7">
        <f>IFERROR(Fatturati!V63/Fatturati!J63,0)</f>
        <v>0</v>
      </c>
      <c r="N62" s="2"/>
      <c r="O62" s="2"/>
      <c r="P62" s="2"/>
    </row>
    <row r="63" spans="1:16" x14ac:dyDescent="0.3">
      <c r="A63" s="18" t="str">
        <f>Fatturati!I64</f>
        <v>TECNOCONTROL</v>
      </c>
      <c r="B63" s="7">
        <f>IFERROR(Fatturati!K64/Fatturati!J64,0)</f>
        <v>0</v>
      </c>
      <c r="C63" s="7">
        <f>IFERROR(Fatturati!L64/Fatturati!J64,0)</f>
        <v>0.45187867144493293</v>
      </c>
      <c r="D63" s="7">
        <f>IFERROR(Fatturati!M64/Fatturati!J64,0)</f>
        <v>0</v>
      </c>
      <c r="E63" s="7">
        <f>IFERROR(Fatturati!N64/Fatturati!J64,0)</f>
        <v>0</v>
      </c>
      <c r="F63" s="7">
        <f>IFERROR(Fatturati!O64/Fatturati!J64,0)</f>
        <v>0</v>
      </c>
      <c r="G63" s="7">
        <f>IFERROR(Fatturati!P64/Fatturati!J64,0)</f>
        <v>0</v>
      </c>
      <c r="H63" s="7">
        <f>IFERROR(Fatturati!Q64/Fatturati!J64,0)</f>
        <v>0</v>
      </c>
      <c r="I63" s="7">
        <f>IFERROR(Fatturati!R64/Fatturati!J64,0)</f>
        <v>0</v>
      </c>
      <c r="J63" s="7">
        <f>IFERROR(Fatturati!S64/Fatturati!J64,0)</f>
        <v>0</v>
      </c>
      <c r="K63" s="7">
        <f>IFERROR(Fatturati!T64/Fatturati!J64,0)</f>
        <v>0.54812132855506712</v>
      </c>
      <c r="L63" s="7">
        <f>IFERROR(Fatturati!U64/Fatturati!J64,0)</f>
        <v>0</v>
      </c>
      <c r="M63" s="7">
        <f>IFERROR(Fatturati!V64/Fatturati!J64,0)</f>
        <v>0</v>
      </c>
      <c r="N63" s="2"/>
      <c r="O63" s="2"/>
      <c r="P63" s="2"/>
    </row>
    <row r="64" spans="1:16" x14ac:dyDescent="0.3">
      <c r="A64" s="18" t="str">
        <f>Fatturati!I65</f>
        <v>Vortice</v>
      </c>
      <c r="B64" s="7">
        <f>IFERROR(Fatturati!K65/Fatturati!J65,0)</f>
        <v>0</v>
      </c>
      <c r="C64" s="7">
        <f>IFERROR(Fatturati!L65/Fatturati!J65,0)</f>
        <v>0</v>
      </c>
      <c r="D64" s="7">
        <f>IFERROR(Fatturati!M65/Fatturati!J65,0)</f>
        <v>0.68312901786138214</v>
      </c>
      <c r="E64" s="7">
        <f>IFERROR(Fatturati!N65/Fatturati!J65,0)</f>
        <v>-0.33485580803524811</v>
      </c>
      <c r="F64" s="7">
        <f>IFERROR(Fatturati!O65/Fatturati!J65,0)</f>
        <v>0</v>
      </c>
      <c r="G64" s="7">
        <f>IFERROR(Fatturati!P65/Fatturati!J65,0)</f>
        <v>0</v>
      </c>
      <c r="H64" s="7">
        <f>IFERROR(Fatturati!Q65/Fatturati!J65,0)</f>
        <v>0.65172679017386592</v>
      </c>
      <c r="I64" s="7">
        <f>IFERROR(Fatturati!R65/Fatturati!J65,0)</f>
        <v>0</v>
      </c>
      <c r="J64" s="7">
        <f>IFERROR(Fatturati!S65/Fatturati!J65,0)</f>
        <v>0</v>
      </c>
      <c r="K64" s="7">
        <f>IFERROR(Fatturati!T65/Fatturati!J65,0)</f>
        <v>0</v>
      </c>
      <c r="L64" s="7">
        <f>IFERROR(Fatturati!U65/Fatturati!J65,0)</f>
        <v>0</v>
      </c>
      <c r="M64" s="7">
        <f>IFERROR(Fatturati!V65/Fatturati!J65,0)</f>
        <v>0</v>
      </c>
      <c r="N64" s="2"/>
      <c r="O64" s="2"/>
      <c r="P64" s="2"/>
    </row>
    <row r="65" spans="1:16" x14ac:dyDescent="0.3">
      <c r="A65" s="18" t="str">
        <f>Fatturati!I66</f>
        <v>Samsung</v>
      </c>
      <c r="B65" s="7">
        <f>IFERROR(Fatturati!K66/Fatturati!J66,0)</f>
        <v>0</v>
      </c>
      <c r="C65" s="7">
        <f>IFERROR(Fatturati!L66/Fatturati!J66,0)</f>
        <v>0</v>
      </c>
      <c r="D65" s="7">
        <f>IFERROR(Fatturati!M66/Fatturati!J66,0)</f>
        <v>0</v>
      </c>
      <c r="E65" s="7">
        <f>IFERROR(Fatturati!N66/Fatturati!J66,0)</f>
        <v>0</v>
      </c>
      <c r="F65" s="7">
        <f>IFERROR(Fatturati!O66/Fatturati!J66,0)</f>
        <v>0</v>
      </c>
      <c r="G65" s="7">
        <f>IFERROR(Fatturati!P66/Fatturati!J66,0)</f>
        <v>0</v>
      </c>
      <c r="H65" s="7">
        <f>IFERROR(Fatturati!Q66/Fatturati!J66,0)</f>
        <v>0</v>
      </c>
      <c r="I65" s="7">
        <f>IFERROR(Fatturati!R66/Fatturati!J66,0)</f>
        <v>0</v>
      </c>
      <c r="J65" s="7">
        <f>IFERROR(Fatturati!S66/Fatturati!J66,0)</f>
        <v>0</v>
      </c>
      <c r="K65" s="7">
        <f>IFERROR(Fatturati!T66/Fatturati!J66,0)</f>
        <v>0</v>
      </c>
      <c r="L65" s="7">
        <f>IFERROR(Fatturati!U66/Fatturati!J66,0)</f>
        <v>1.1754464104952036</v>
      </c>
      <c r="M65" s="7">
        <f>IFERROR(Fatturati!V66/Fatturati!J66,0)</f>
        <v>0</v>
      </c>
      <c r="N65" s="2"/>
      <c r="O65" s="2"/>
      <c r="P65" s="2"/>
    </row>
    <row r="66" spans="1:16" x14ac:dyDescent="0.3">
      <c r="A66" s="18" t="str">
        <f>Fatturati!I67</f>
        <v>System Group (Italiana Corrugati)</v>
      </c>
      <c r="B66" s="7">
        <f>IFERROR(Fatturati!K67/Fatturati!J67,0)</f>
        <v>0</v>
      </c>
      <c r="C66" s="7">
        <f>IFERROR(Fatturati!L67/Fatturati!J67,0)</f>
        <v>0</v>
      </c>
      <c r="D66" s="7">
        <f>IFERROR(Fatturati!M67/Fatturati!J67,0)</f>
        <v>0</v>
      </c>
      <c r="E66" s="7">
        <f>IFERROR(Fatturati!N67/Fatturati!J67,0)</f>
        <v>0</v>
      </c>
      <c r="F66" s="7">
        <f>IFERROR(Fatturati!O67/Fatturati!J67,0)</f>
        <v>0</v>
      </c>
      <c r="G66" s="7">
        <f>IFERROR(Fatturati!P67/Fatturati!J67,0)</f>
        <v>0</v>
      </c>
      <c r="H66" s="7">
        <f>IFERROR(Fatturati!Q67/Fatturati!J67,0)</f>
        <v>0</v>
      </c>
      <c r="I66" s="7">
        <f>IFERROR(Fatturati!R67/Fatturati!J67,0)</f>
        <v>0</v>
      </c>
      <c r="J66" s="7">
        <f>IFERROR(Fatturati!S67/Fatturati!J67,0)</f>
        <v>0</v>
      </c>
      <c r="K66" s="7">
        <f>IFERROR(Fatturati!T67/Fatturati!J67,0)</f>
        <v>0</v>
      </c>
      <c r="L66" s="7">
        <f>IFERROR(Fatturati!U67/Fatturati!J67,0)</f>
        <v>0</v>
      </c>
      <c r="M66" s="7">
        <f>IFERROR(Fatturati!V67/Fatturati!J67,0)</f>
        <v>0</v>
      </c>
      <c r="N66" s="2"/>
      <c r="O66" s="2"/>
      <c r="P66" s="2"/>
    </row>
    <row r="67" spans="1:16" x14ac:dyDescent="0.3">
      <c r="A67" s="18" t="str">
        <f>Fatturati!I68</f>
        <v>Itap</v>
      </c>
      <c r="B67" s="7">
        <f>IFERROR(Fatturati!K68/Fatturati!J68,0)</f>
        <v>0</v>
      </c>
      <c r="C67" s="7">
        <f>IFERROR(Fatturati!L68/Fatturati!J68,0)</f>
        <v>0</v>
      </c>
      <c r="D67" s="7">
        <f>IFERROR(Fatturati!M68/Fatturati!J68,0)</f>
        <v>0</v>
      </c>
      <c r="E67" s="7">
        <f>IFERROR(Fatturati!N68/Fatturati!J68,0)</f>
        <v>1</v>
      </c>
      <c r="F67" s="7">
        <f>IFERROR(Fatturati!O68/Fatturati!J68,0)</f>
        <v>0</v>
      </c>
      <c r="G67" s="7">
        <f>IFERROR(Fatturati!P68/Fatturati!J68,0)</f>
        <v>0</v>
      </c>
      <c r="H67" s="7">
        <f>IFERROR(Fatturati!Q68/Fatturati!J68,0)</f>
        <v>0</v>
      </c>
      <c r="I67" s="7">
        <f>IFERROR(Fatturati!R68/Fatturati!J68,0)</f>
        <v>0</v>
      </c>
      <c r="J67" s="7">
        <f>IFERROR(Fatturati!S68/Fatturati!J68,0)</f>
        <v>0</v>
      </c>
      <c r="K67" s="7">
        <f>IFERROR(Fatturati!T68/Fatturati!J68,0)</f>
        <v>0</v>
      </c>
      <c r="L67" s="7">
        <f>IFERROR(Fatturati!U68/Fatturati!J68,0)</f>
        <v>0</v>
      </c>
      <c r="M67" s="7">
        <f>IFERROR(Fatturati!V68/Fatturati!J68,0)</f>
        <v>0</v>
      </c>
      <c r="N67" s="2"/>
      <c r="O67" s="2"/>
      <c r="P67" s="2"/>
    </row>
    <row r="68" spans="1:16" x14ac:dyDescent="0.3">
      <c r="A68" s="18" t="str">
        <f>Fatturati!I69</f>
        <v>Fondital</v>
      </c>
      <c r="B68" s="7">
        <f>IFERROR(Fatturati!K69/Fatturati!J69,0)</f>
        <v>0</v>
      </c>
      <c r="C68" s="7">
        <f>IFERROR(Fatturati!L69/Fatturati!J69,0)</f>
        <v>0</v>
      </c>
      <c r="D68" s="7">
        <f>IFERROR(Fatturati!M69/Fatturati!J69,0)</f>
        <v>0</v>
      </c>
      <c r="E68" s="7">
        <f>IFERROR(Fatturati!N69/Fatturati!J69,0)</f>
        <v>0</v>
      </c>
      <c r="F68" s="7">
        <f>IFERROR(Fatturati!O69/Fatturati!J69,0)</f>
        <v>0</v>
      </c>
      <c r="G68" s="7">
        <f>IFERROR(Fatturati!P69/Fatturati!J69,0)</f>
        <v>0</v>
      </c>
      <c r="H68" s="7">
        <f>IFERROR(Fatturati!Q69/Fatturati!J69,0)</f>
        <v>1.0076599950580678</v>
      </c>
      <c r="I68" s="7">
        <f>IFERROR(Fatturati!R69/Fatturati!J69,0)</f>
        <v>-7.6599950580677608E-3</v>
      </c>
      <c r="J68" s="7">
        <f>IFERROR(Fatturati!S69/Fatturati!J69,0)</f>
        <v>0</v>
      </c>
      <c r="K68" s="7">
        <f>IFERROR(Fatturati!T69/Fatturati!J69,0)</f>
        <v>0</v>
      </c>
      <c r="L68" s="7">
        <f>IFERROR(Fatturati!U69/Fatturati!J69,0)</f>
        <v>0</v>
      </c>
      <c r="M68" s="7">
        <f>IFERROR(Fatturati!V69/Fatturati!J69,0)</f>
        <v>0</v>
      </c>
      <c r="N68" s="2"/>
      <c r="O68" s="2"/>
      <c r="P68" s="2"/>
    </row>
    <row r="69" spans="1:16" x14ac:dyDescent="0.3">
      <c r="A69" s="18" t="str">
        <f>Fatturati!I70</f>
        <v>System Group (Sab)</v>
      </c>
      <c r="B69" s="7">
        <f>IFERROR(Fatturati!K70/Fatturati!J70,0)</f>
        <v>0</v>
      </c>
      <c r="C69" s="7">
        <f>IFERROR(Fatturati!L70/Fatturati!J70,0)</f>
        <v>0</v>
      </c>
      <c r="D69" s="7">
        <f>IFERROR(Fatturati!M70/Fatturati!J70,0)</f>
        <v>0</v>
      </c>
      <c r="E69" s="7">
        <f>IFERROR(Fatturati!N70/Fatturati!J70,0)</f>
        <v>0</v>
      </c>
      <c r="F69" s="7">
        <f>IFERROR(Fatturati!O70/Fatturati!J70,0)</f>
        <v>0</v>
      </c>
      <c r="G69" s="7">
        <f>IFERROR(Fatturati!P70/Fatturati!J70,0)</f>
        <v>0</v>
      </c>
      <c r="H69" s="7">
        <f>IFERROR(Fatturati!Q70/Fatturati!J70,0)</f>
        <v>0</v>
      </c>
      <c r="I69" s="7">
        <f>IFERROR(Fatturati!R70/Fatturati!J70,0)</f>
        <v>0</v>
      </c>
      <c r="J69" s="7">
        <f>IFERROR(Fatturati!S70/Fatturati!J70,0)</f>
        <v>0</v>
      </c>
      <c r="K69" s="7">
        <f>IFERROR(Fatturati!T70/Fatturati!J70,0)</f>
        <v>0</v>
      </c>
      <c r="L69" s="7">
        <f>IFERROR(Fatturati!U70/Fatturati!J70,0)</f>
        <v>1.705308997583719</v>
      </c>
      <c r="M69" s="7">
        <f>IFERROR(Fatturati!V70/Fatturati!J70,0)</f>
        <v>0</v>
      </c>
      <c r="N69" s="2"/>
      <c r="O69" s="2"/>
      <c r="P69" s="2"/>
    </row>
    <row r="70" spans="1:16" x14ac:dyDescent="0.3">
      <c r="A70" s="18" t="str">
        <f>Fatturati!I71</f>
        <v>Rems</v>
      </c>
      <c r="B70" s="7">
        <f>IFERROR(Fatturati!K71/Fatturati!J71,0)</f>
        <v>0</v>
      </c>
      <c r="C70" s="7">
        <f>IFERROR(Fatturati!L71/Fatturati!J71,0)</f>
        <v>0</v>
      </c>
      <c r="D70" s="7">
        <f>IFERROR(Fatturati!M71/Fatturati!J71,0)</f>
        <v>0</v>
      </c>
      <c r="E70" s="7">
        <f>IFERROR(Fatturati!N71/Fatturati!J71,0)</f>
        <v>0</v>
      </c>
      <c r="F70" s="7">
        <f>IFERROR(Fatturati!O71/Fatturati!J71,0)</f>
        <v>0</v>
      </c>
      <c r="G70" s="7">
        <f>IFERROR(Fatturati!P71/Fatturati!J71,0)</f>
        <v>0</v>
      </c>
      <c r="H70" s="7">
        <f>IFERROR(Fatturati!Q71/Fatturati!J71,0)</f>
        <v>0</v>
      </c>
      <c r="I70" s="7">
        <f>IFERROR(Fatturati!R71/Fatturati!J71,0)</f>
        <v>0</v>
      </c>
      <c r="J70" s="7">
        <f>IFERROR(Fatturati!S71/Fatturati!J71,0)</f>
        <v>0</v>
      </c>
      <c r="K70" s="7">
        <f>IFERROR(Fatturati!T71/Fatturati!J71,0)</f>
        <v>1.0000232563547988</v>
      </c>
      <c r="L70" s="7">
        <f>IFERROR(Fatturati!U71/Fatturati!J71,0)</f>
        <v>0</v>
      </c>
      <c r="M70" s="7">
        <f>IFERROR(Fatturati!V71/Fatturati!J71,0)</f>
        <v>0</v>
      </c>
      <c r="N70" s="2"/>
      <c r="O70" s="2"/>
      <c r="P70" s="2"/>
    </row>
    <row r="71" spans="1:16" x14ac:dyDescent="0.3">
      <c r="A71" s="18" t="str">
        <f>Fatturati!I72</f>
        <v>Grohe</v>
      </c>
      <c r="B71" s="7">
        <f>IFERROR(Fatturati!K72/Fatturati!J72,0)</f>
        <v>0</v>
      </c>
      <c r="C71" s="7">
        <f>IFERROR(Fatturati!L72/Fatturati!J72,0)</f>
        <v>0</v>
      </c>
      <c r="D71" s="7">
        <f>IFERROR(Fatturati!M72/Fatturati!J72,0)</f>
        <v>0</v>
      </c>
      <c r="E71" s="7">
        <f>IFERROR(Fatturati!N72/Fatturati!J72,0)</f>
        <v>0</v>
      </c>
      <c r="F71" s="7">
        <f>IFERROR(Fatturati!O72/Fatturati!J72,0)</f>
        <v>0</v>
      </c>
      <c r="G71" s="7">
        <f>IFERROR(Fatturati!P72/Fatturati!J72,0)</f>
        <v>0</v>
      </c>
      <c r="H71" s="7">
        <f>IFERROR(Fatturati!Q72/Fatturati!J72,0)</f>
        <v>0</v>
      </c>
      <c r="I71" s="7">
        <f>IFERROR(Fatturati!R72/Fatturati!J72,0)</f>
        <v>0</v>
      </c>
      <c r="J71" s="7">
        <f>IFERROR(Fatturati!S72/Fatturati!J72,0)</f>
        <v>1</v>
      </c>
      <c r="K71" s="7">
        <f>IFERROR(Fatturati!T72/Fatturati!J72,0)</f>
        <v>0</v>
      </c>
      <c r="L71" s="7">
        <f>IFERROR(Fatturati!U72/Fatturati!J72,0)</f>
        <v>0</v>
      </c>
      <c r="M71" s="7">
        <f>IFERROR(Fatturati!V72/Fatturati!J72,0)</f>
        <v>0</v>
      </c>
      <c r="N71" s="2"/>
      <c r="O71" s="2"/>
      <c r="P71" s="2"/>
    </row>
    <row r="72" spans="1:16" x14ac:dyDescent="0.3">
      <c r="A72" s="18" t="str">
        <f>Fatturati!I73</f>
        <v>Grantour</v>
      </c>
      <c r="B72" s="7">
        <f>IFERROR(Fatturati!K73/Fatturati!J73,0)</f>
        <v>0</v>
      </c>
      <c r="C72" s="7">
        <f>IFERROR(Fatturati!L73/Fatturati!J73,0)</f>
        <v>0</v>
      </c>
      <c r="D72" s="7">
        <f>IFERROR(Fatturati!M73/Fatturati!J73,0)</f>
        <v>0</v>
      </c>
      <c r="E72" s="7">
        <f>IFERROR(Fatturati!N73/Fatturati!J73,0)</f>
        <v>0</v>
      </c>
      <c r="F72" s="7">
        <f>IFERROR(Fatturati!O73/Fatturati!J73,0)</f>
        <v>0</v>
      </c>
      <c r="G72" s="7">
        <f>IFERROR(Fatturati!P73/Fatturati!J73,0)</f>
        <v>0</v>
      </c>
      <c r="H72" s="7">
        <f>IFERROR(Fatturati!Q73/Fatturati!J73,0)</f>
        <v>0</v>
      </c>
      <c r="I72" s="7">
        <f>IFERROR(Fatturati!R73/Fatturati!J73,0)</f>
        <v>0</v>
      </c>
      <c r="J72" s="7">
        <f>IFERROR(Fatturati!S73/Fatturati!J73,0)</f>
        <v>0</v>
      </c>
      <c r="K72" s="7">
        <f>IFERROR(Fatturati!T73/Fatturati!J73,0)</f>
        <v>0</v>
      </c>
      <c r="L72" s="7">
        <f>IFERROR(Fatturati!U73/Fatturati!J73,0)</f>
        <v>0</v>
      </c>
      <c r="M72" s="7">
        <f>IFERROR(Fatturati!V73/Fatturati!J73,0)</f>
        <v>0</v>
      </c>
      <c r="N72" s="2"/>
      <c r="O72" s="2"/>
      <c r="P72" s="2"/>
    </row>
    <row r="73" spans="1:16" x14ac:dyDescent="0.3">
      <c r="A73" s="18" t="str">
        <f>Fatturati!I74</f>
        <v>Bosch</v>
      </c>
      <c r="B73" s="7">
        <f>IFERROR(Fatturati!K74/Fatturati!J74,0)</f>
        <v>0</v>
      </c>
      <c r="C73" s="7">
        <f>IFERROR(Fatturati!L74/Fatturati!J74,0)</f>
        <v>0</v>
      </c>
      <c r="D73" s="7">
        <f>IFERROR(Fatturati!M74/Fatturati!J74,0)</f>
        <v>0</v>
      </c>
      <c r="E73" s="7">
        <f>IFERROR(Fatturati!N74/Fatturati!J74,0)</f>
        <v>0</v>
      </c>
      <c r="F73" s="7">
        <f>IFERROR(Fatturati!O74/Fatturati!J74,0)</f>
        <v>0</v>
      </c>
      <c r="G73" s="7">
        <f>IFERROR(Fatturati!P74/Fatturati!J74,0)</f>
        <v>0</v>
      </c>
      <c r="H73" s="7">
        <f>IFERROR(Fatturati!Q74/Fatturati!J74,0)</f>
        <v>0</v>
      </c>
      <c r="I73" s="7">
        <f>IFERROR(Fatturati!R74/Fatturati!J74,0)</f>
        <v>0</v>
      </c>
      <c r="J73" s="7">
        <f>IFERROR(Fatturati!S74/Fatturati!J74,0)</f>
        <v>0</v>
      </c>
      <c r="K73" s="7">
        <f>IFERROR(Fatturati!T74/Fatturati!J74,0)</f>
        <v>0</v>
      </c>
      <c r="L73" s="7">
        <f>IFERROR(Fatturati!U74/Fatturati!J74,0)</f>
        <v>0</v>
      </c>
      <c r="M73" s="7">
        <f>IFERROR(Fatturati!V74/Fatturati!J74,0)</f>
        <v>0</v>
      </c>
      <c r="N73" s="2"/>
      <c r="O73" s="2"/>
      <c r="P73" s="2"/>
    </row>
    <row r="74" spans="1:16" x14ac:dyDescent="0.3">
      <c r="A74" s="18" t="str">
        <f>Fatturati!I75</f>
        <v>Camon</v>
      </c>
      <c r="B74" s="7">
        <f>IFERROR(Fatturati!K75/Fatturati!J75,0)</f>
        <v>0</v>
      </c>
      <c r="C74" s="7">
        <f>IFERROR(Fatturati!L75/Fatturati!J75,0)</f>
        <v>0</v>
      </c>
      <c r="D74" s="7">
        <f>IFERROR(Fatturati!M75/Fatturati!J75,0)</f>
        <v>0</v>
      </c>
      <c r="E74" s="7">
        <f>IFERROR(Fatturati!N75/Fatturati!J75,0)</f>
        <v>0</v>
      </c>
      <c r="F74" s="7">
        <f>IFERROR(Fatturati!O75/Fatturati!J75,0)</f>
        <v>0</v>
      </c>
      <c r="G74" s="7">
        <f>IFERROR(Fatturati!P75/Fatturati!J75,0)</f>
        <v>0</v>
      </c>
      <c r="H74" s="7">
        <f>IFERROR(Fatturati!Q75/Fatturati!J75,0)</f>
        <v>0</v>
      </c>
      <c r="I74" s="7">
        <f>IFERROR(Fatturati!R75/Fatturati!J75,0)</f>
        <v>0</v>
      </c>
      <c r="J74" s="7">
        <f>IFERROR(Fatturati!S75/Fatturati!J75,0)</f>
        <v>0</v>
      </c>
      <c r="K74" s="7">
        <f>IFERROR(Fatturati!T75/Fatturati!J75,0)</f>
        <v>0</v>
      </c>
      <c r="L74" s="7">
        <f>IFERROR(Fatturati!U75/Fatturati!J75,0)</f>
        <v>0</v>
      </c>
      <c r="M74" s="7">
        <f>IFERROR(Fatturati!V75/Fatturati!J75,0)</f>
        <v>0</v>
      </c>
      <c r="N74" s="2"/>
      <c r="O74" s="2"/>
      <c r="P74" s="2"/>
    </row>
    <row r="75" spans="1:16" x14ac:dyDescent="0.3">
      <c r="A75" s="18" t="str">
        <f>Fatturati!I76</f>
        <v>Planus</v>
      </c>
      <c r="B75" s="7">
        <f>IFERROR(Fatturati!K76/Fatturati!J76,0)</f>
        <v>0</v>
      </c>
      <c r="C75" s="7">
        <f>IFERROR(Fatturati!L76/Fatturati!J76,0)</f>
        <v>0</v>
      </c>
      <c r="D75" s="7">
        <f>IFERROR(Fatturati!M76/Fatturati!J76,0)</f>
        <v>0</v>
      </c>
      <c r="E75" s="7">
        <f>IFERROR(Fatturati!N76/Fatturati!J76,0)</f>
        <v>0</v>
      </c>
      <c r="F75" s="7">
        <f>IFERROR(Fatturati!O76/Fatturati!J76,0)</f>
        <v>0</v>
      </c>
      <c r="G75" s="7">
        <f>IFERROR(Fatturati!P76/Fatturati!J76,0)</f>
        <v>0</v>
      </c>
      <c r="H75" s="7">
        <f>IFERROR(Fatturati!Q76/Fatturati!J76,0)</f>
        <v>0</v>
      </c>
      <c r="I75" s="7">
        <f>IFERROR(Fatturati!R76/Fatturati!J76,0)</f>
        <v>0</v>
      </c>
      <c r="J75" s="7">
        <f>IFERROR(Fatturati!S76/Fatturati!J76,0)</f>
        <v>0</v>
      </c>
      <c r="K75" s="7">
        <f>IFERROR(Fatturati!T76/Fatturati!J76,0)</f>
        <v>0</v>
      </c>
      <c r="L75" s="7">
        <f>IFERROR(Fatturati!U76/Fatturati!J76,0)</f>
        <v>0</v>
      </c>
      <c r="M75" s="7">
        <f>IFERROR(Fatturati!V76/Fatturati!J76,0)</f>
        <v>0</v>
      </c>
      <c r="N75" s="2"/>
      <c r="O75" s="2"/>
      <c r="P75" s="2"/>
    </row>
    <row r="76" spans="1:16" x14ac:dyDescent="0.3">
      <c r="A76" s="18" t="str">
        <f>Fatturati!I77</f>
        <v>Panasonic</v>
      </c>
      <c r="B76" s="7">
        <f>IFERROR(Fatturati!K77/Fatturati!J77,0)</f>
        <v>0</v>
      </c>
      <c r="C76" s="7">
        <f>IFERROR(Fatturati!L77/Fatturati!J77,0)</f>
        <v>0</v>
      </c>
      <c r="D76" s="7">
        <f>IFERROR(Fatturati!M77/Fatturati!J77,0)</f>
        <v>0</v>
      </c>
      <c r="E76" s="7">
        <f>IFERROR(Fatturati!N77/Fatturati!J77,0)</f>
        <v>0</v>
      </c>
      <c r="F76" s="7">
        <f>IFERROR(Fatturati!O77/Fatturati!J77,0)</f>
        <v>0</v>
      </c>
      <c r="G76" s="7">
        <f>IFERROR(Fatturati!P77/Fatturati!J77,0)</f>
        <v>0</v>
      </c>
      <c r="H76" s="7">
        <f>IFERROR(Fatturati!Q77/Fatturati!J77,0)</f>
        <v>0</v>
      </c>
      <c r="I76" s="7">
        <f>IFERROR(Fatturati!R77/Fatturati!J77,0)</f>
        <v>0</v>
      </c>
      <c r="J76" s="7">
        <f>IFERROR(Fatturati!S77/Fatturati!J77,0)</f>
        <v>0</v>
      </c>
      <c r="K76" s="7">
        <f>IFERROR(Fatturati!T77/Fatturati!J77,0)</f>
        <v>0</v>
      </c>
      <c r="L76" s="7">
        <f>IFERROR(Fatturati!U77/Fatturati!J77,0)</f>
        <v>0</v>
      </c>
      <c r="M76" s="7">
        <f>IFERROR(Fatturati!V77/Fatturati!J77,0)</f>
        <v>0</v>
      </c>
      <c r="N76" s="2"/>
      <c r="O76" s="2"/>
      <c r="P76" s="2"/>
    </row>
    <row r="77" spans="1:16" x14ac:dyDescent="0.3">
      <c r="A77" s="18" t="str">
        <f>Fatturati!I78</f>
        <v>Polieco</v>
      </c>
      <c r="B77" s="7">
        <f>IFERROR(Fatturati!K78/Fatturati!J78,0)</f>
        <v>0</v>
      </c>
      <c r="C77" s="7">
        <f>IFERROR(Fatturati!L78/Fatturati!J78,0)</f>
        <v>0</v>
      </c>
      <c r="D77" s="7">
        <f>IFERROR(Fatturati!M78/Fatturati!J78,0)</f>
        <v>0</v>
      </c>
      <c r="E77" s="7">
        <f>IFERROR(Fatturati!N78/Fatturati!J78,0)</f>
        <v>0</v>
      </c>
      <c r="F77" s="7">
        <f>IFERROR(Fatturati!O78/Fatturati!J78,0)</f>
        <v>0</v>
      </c>
      <c r="G77" s="7">
        <f>IFERROR(Fatturati!P78/Fatturati!J78,0)</f>
        <v>0</v>
      </c>
      <c r="H77" s="7">
        <f>IFERROR(Fatturati!Q78/Fatturati!J78,0)</f>
        <v>0</v>
      </c>
      <c r="I77" s="7">
        <f>IFERROR(Fatturati!R78/Fatturati!J78,0)</f>
        <v>0</v>
      </c>
      <c r="J77" s="7">
        <f>IFERROR(Fatturati!S78/Fatturati!J78,0)</f>
        <v>0</v>
      </c>
      <c r="K77" s="7">
        <f>IFERROR(Fatturati!T78/Fatturati!J78,0)</f>
        <v>0</v>
      </c>
      <c r="L77" s="7">
        <f>IFERROR(Fatturati!U78/Fatturati!J78,0)</f>
        <v>0</v>
      </c>
      <c r="M77" s="7">
        <f>IFERROR(Fatturati!V78/Fatturati!J78,0)</f>
        <v>0</v>
      </c>
      <c r="N77" s="2"/>
      <c r="O77" s="2"/>
      <c r="P77" s="2"/>
    </row>
    <row r="78" spans="1:16" x14ac:dyDescent="0.3">
      <c r="A78" s="18" t="str">
        <f>Fatturati!I79</f>
        <v>LG</v>
      </c>
      <c r="B78" s="7">
        <f>IFERROR(Fatturati!K79/Fatturati!J79,0)</f>
        <v>0</v>
      </c>
      <c r="C78" s="7">
        <f>IFERROR(Fatturati!L79/Fatturati!J79,0)</f>
        <v>0</v>
      </c>
      <c r="D78" s="7">
        <f>IFERROR(Fatturati!M79/Fatturati!J79,0)</f>
        <v>0</v>
      </c>
      <c r="E78" s="7">
        <f>IFERROR(Fatturati!N79/Fatturati!J79,0)</f>
        <v>0</v>
      </c>
      <c r="F78" s="7">
        <f>IFERROR(Fatturati!O79/Fatturati!J79,0)</f>
        <v>0</v>
      </c>
      <c r="G78" s="7">
        <f>IFERROR(Fatturati!P79/Fatturati!J79,0)</f>
        <v>0</v>
      </c>
      <c r="H78" s="7">
        <f>IFERROR(Fatturati!Q79/Fatturati!J79,0)</f>
        <v>0</v>
      </c>
      <c r="I78" s="7">
        <f>IFERROR(Fatturati!R79/Fatturati!J79,0)</f>
        <v>0</v>
      </c>
      <c r="J78" s="7">
        <f>IFERROR(Fatturati!S79/Fatturati!J79,0)</f>
        <v>0</v>
      </c>
      <c r="K78" s="7">
        <f>IFERROR(Fatturati!T79/Fatturati!J79,0)</f>
        <v>0</v>
      </c>
      <c r="L78" s="7">
        <f>IFERROR(Fatturati!U79/Fatturati!J79,0)</f>
        <v>0</v>
      </c>
      <c r="M78" s="7">
        <f>IFERROR(Fatturati!V79/Fatturati!J79,0)</f>
        <v>0</v>
      </c>
      <c r="N78" s="2"/>
      <c r="O78" s="2"/>
      <c r="P78" s="2"/>
    </row>
    <row r="79" spans="1:16" x14ac:dyDescent="0.3">
      <c r="A79" s="18" t="str">
        <f>Fatturati!I80</f>
        <v>Fima Carlo Frattini</v>
      </c>
      <c r="B79" s="7">
        <f>IFERROR(Fatturati!K80/Fatturati!J80,0)</f>
        <v>0</v>
      </c>
      <c r="C79" s="7">
        <f>IFERROR(Fatturati!L80/Fatturati!J80,0)</f>
        <v>0</v>
      </c>
      <c r="D79" s="7">
        <f>IFERROR(Fatturati!M80/Fatturati!J80,0)</f>
        <v>0</v>
      </c>
      <c r="E79" s="7">
        <f>IFERROR(Fatturati!N80/Fatturati!J80,0)</f>
        <v>0</v>
      </c>
      <c r="F79" s="7">
        <f>IFERROR(Fatturati!O80/Fatturati!J80,0)</f>
        <v>0</v>
      </c>
      <c r="G79" s="7">
        <f>IFERROR(Fatturati!P80/Fatturati!J80,0)</f>
        <v>0</v>
      </c>
      <c r="H79" s="7">
        <f>IFERROR(Fatturati!Q80/Fatturati!J80,0)</f>
        <v>0</v>
      </c>
      <c r="I79" s="7">
        <f>IFERROR(Fatturati!R80/Fatturati!J80,0)</f>
        <v>0</v>
      </c>
      <c r="J79" s="7">
        <f>IFERROR(Fatturati!S80/Fatturati!J80,0)</f>
        <v>0</v>
      </c>
      <c r="K79" s="7">
        <f>IFERROR(Fatturati!T80/Fatturati!J80,0)</f>
        <v>0</v>
      </c>
      <c r="L79" s="7">
        <f>IFERROR(Fatturati!U80/Fatturati!J80,0)</f>
        <v>0</v>
      </c>
      <c r="M79" s="7">
        <f>IFERROR(Fatturati!V80/Fatturati!J80,0)</f>
        <v>0</v>
      </c>
      <c r="N79" s="2"/>
      <c r="O79" s="2"/>
      <c r="P79" s="2"/>
    </row>
    <row r="80" spans="1:16" x14ac:dyDescent="0.3">
      <c r="A80" s="18" t="str">
        <f>Fatturati!I81</f>
        <v>Tiemme Raccorderie</v>
      </c>
      <c r="B80" s="7">
        <f>IFERROR(Fatturati!K81/Fatturati!J81,0)</f>
        <v>0</v>
      </c>
      <c r="C80" s="7">
        <f>IFERROR(Fatturati!L81/Fatturati!J81,0)</f>
        <v>0</v>
      </c>
      <c r="D80" s="7">
        <f>IFERROR(Fatturati!M81/Fatturati!J81,0)</f>
        <v>0</v>
      </c>
      <c r="E80" s="7">
        <f>IFERROR(Fatturati!N81/Fatturati!J81,0)</f>
        <v>0</v>
      </c>
      <c r="F80" s="7">
        <f>IFERROR(Fatturati!O81/Fatturati!J81,0)</f>
        <v>0</v>
      </c>
      <c r="G80" s="7">
        <f>IFERROR(Fatturati!P81/Fatturati!J81,0)</f>
        <v>0</v>
      </c>
      <c r="H80" s="7">
        <f>IFERROR(Fatturati!Q81/Fatturati!J81,0)</f>
        <v>0</v>
      </c>
      <c r="I80" s="7">
        <f>IFERROR(Fatturati!R81/Fatturati!J81,0)</f>
        <v>0</v>
      </c>
      <c r="J80" s="7">
        <f>IFERROR(Fatturati!S81/Fatturati!J81,0)</f>
        <v>0</v>
      </c>
      <c r="K80" s="7">
        <f>IFERROR(Fatturati!T81/Fatturati!J81,0)</f>
        <v>0</v>
      </c>
      <c r="L80" s="7">
        <f>IFERROR(Fatturati!U81/Fatturati!J81,0)</f>
        <v>0</v>
      </c>
      <c r="M80" s="7">
        <f>IFERROR(Fatturati!V81/Fatturati!J81,0)</f>
        <v>0</v>
      </c>
      <c r="N80" s="2"/>
      <c r="O80" s="2"/>
      <c r="P80" s="2"/>
    </row>
    <row r="81" spans="1:16" x14ac:dyDescent="0.3">
      <c r="A81" s="18" t="str">
        <f>Fatturati!I82</f>
        <v>Megius</v>
      </c>
      <c r="B81" s="7">
        <f>IFERROR(Fatturati!K82/Fatturati!J82,0)</f>
        <v>0</v>
      </c>
      <c r="C81" s="7">
        <f>IFERROR(Fatturati!L82/Fatturati!J82,0)</f>
        <v>0</v>
      </c>
      <c r="D81" s="7">
        <f>IFERROR(Fatturati!M82/Fatturati!J82,0)</f>
        <v>0</v>
      </c>
      <c r="E81" s="7">
        <f>IFERROR(Fatturati!N82/Fatturati!J82,0)</f>
        <v>0</v>
      </c>
      <c r="F81" s="7">
        <f>IFERROR(Fatturati!O82/Fatturati!J82,0)</f>
        <v>0</v>
      </c>
      <c r="G81" s="7">
        <f>IFERROR(Fatturati!P82/Fatturati!J82,0)</f>
        <v>0</v>
      </c>
      <c r="H81" s="7">
        <f>IFERROR(Fatturati!Q82/Fatturati!J82,0)</f>
        <v>0</v>
      </c>
      <c r="I81" s="7">
        <f>IFERROR(Fatturati!R82/Fatturati!J82,0)</f>
        <v>0</v>
      </c>
      <c r="J81" s="7">
        <f>IFERROR(Fatturati!S82/Fatturati!J82,0)</f>
        <v>0</v>
      </c>
      <c r="K81" s="7">
        <f>IFERROR(Fatturati!T82/Fatturati!J82,0)</f>
        <v>0</v>
      </c>
      <c r="L81" s="7">
        <f>IFERROR(Fatturati!U82/Fatturati!J82,0)</f>
        <v>0</v>
      </c>
      <c r="M81" s="7">
        <f>IFERROR(Fatturati!V82/Fatturati!J82,0)</f>
        <v>0</v>
      </c>
      <c r="N81" s="2"/>
      <c r="O81" s="2"/>
      <c r="P81" s="2"/>
    </row>
    <row r="82" spans="1:16" x14ac:dyDescent="0.3">
      <c r="A82" s="18" t="str">
        <f>Fatturati!I83</f>
        <v>Bwt/Cillichemie</v>
      </c>
      <c r="B82" s="7">
        <f>IFERROR(Fatturati!K83/Fatturati!J83,0)</f>
        <v>0</v>
      </c>
      <c r="C82" s="7">
        <f>IFERROR(Fatturati!L83/Fatturati!J83,0)</f>
        <v>0</v>
      </c>
      <c r="D82" s="7">
        <f>IFERROR(Fatturati!M83/Fatturati!J83,0)</f>
        <v>0</v>
      </c>
      <c r="E82" s="7">
        <f>IFERROR(Fatturati!N83/Fatturati!J83,0)</f>
        <v>0</v>
      </c>
      <c r="F82" s="7">
        <f>IFERROR(Fatturati!O83/Fatturati!J83,0)</f>
        <v>0</v>
      </c>
      <c r="G82" s="7">
        <f>IFERROR(Fatturati!P83/Fatturati!J83,0)</f>
        <v>0</v>
      </c>
      <c r="H82" s="7">
        <f>IFERROR(Fatturati!Q83/Fatturati!J83,0)</f>
        <v>0</v>
      </c>
      <c r="I82" s="7">
        <f>IFERROR(Fatturati!R83/Fatturati!J83,0)</f>
        <v>0</v>
      </c>
      <c r="J82" s="7">
        <f>IFERROR(Fatturati!S83/Fatturati!J83,0)</f>
        <v>0</v>
      </c>
      <c r="K82" s="7">
        <f>IFERROR(Fatturati!T83/Fatturati!J83,0)</f>
        <v>0</v>
      </c>
      <c r="L82" s="7">
        <f>IFERROR(Fatturati!U83/Fatturati!J83,0)</f>
        <v>0</v>
      </c>
      <c r="M82" s="7">
        <f>IFERROR(Fatturati!V83/Fatturati!J83,0)</f>
        <v>0</v>
      </c>
      <c r="N82" s="2"/>
      <c r="O82" s="2"/>
      <c r="P82" s="2"/>
    </row>
    <row r="83" spans="1:16" x14ac:dyDescent="0.3">
      <c r="A83" s="18" t="str">
        <f>Fatturati!I84</f>
        <v>Beza</v>
      </c>
      <c r="B83" s="7">
        <f>IFERROR(Fatturati!K84/Fatturati!J84,0)</f>
        <v>0</v>
      </c>
      <c r="C83" s="7">
        <f>IFERROR(Fatturati!L84/Fatturati!J84,0)</f>
        <v>0</v>
      </c>
      <c r="D83" s="7">
        <f>IFERROR(Fatturati!M84/Fatturati!J84,0)</f>
        <v>0</v>
      </c>
      <c r="E83" s="7">
        <f>IFERROR(Fatturati!N84/Fatturati!J84,0)</f>
        <v>0</v>
      </c>
      <c r="F83" s="7">
        <f>IFERROR(Fatturati!O84/Fatturati!J84,0)</f>
        <v>0</v>
      </c>
      <c r="G83" s="7">
        <f>IFERROR(Fatturati!P84/Fatturati!J84,0)</f>
        <v>0</v>
      </c>
      <c r="H83" s="7">
        <f>IFERROR(Fatturati!Q84/Fatturati!J84,0)</f>
        <v>0</v>
      </c>
      <c r="I83" s="7">
        <f>IFERROR(Fatturati!R84/Fatturati!J84,0)</f>
        <v>0</v>
      </c>
      <c r="J83" s="7">
        <f>IFERROR(Fatturati!S84/Fatturati!J84,0)</f>
        <v>0</v>
      </c>
      <c r="K83" s="7">
        <f>IFERROR(Fatturati!T84/Fatturati!J84,0)</f>
        <v>0</v>
      </c>
      <c r="L83" s="7">
        <f>IFERROR(Fatturati!U84/Fatturati!J84,0)</f>
        <v>0</v>
      </c>
      <c r="M83" s="7">
        <f>IFERROR(Fatturati!V84/Fatturati!J84,0)</f>
        <v>0</v>
      </c>
      <c r="N83" s="2"/>
      <c r="O83" s="2"/>
      <c r="P83" s="2"/>
    </row>
    <row r="84" spans="1:16" x14ac:dyDescent="0.3">
      <c r="A84" s="18" t="str">
        <f>Fatturati!I85</f>
        <v>Italkero</v>
      </c>
      <c r="B84" s="7">
        <f>IFERROR(Fatturati!K85/Fatturati!J85,0)</f>
        <v>0</v>
      </c>
      <c r="C84" s="7">
        <f>IFERROR(Fatturati!L85/Fatturati!J85,0)</f>
        <v>0</v>
      </c>
      <c r="D84" s="7">
        <f>IFERROR(Fatturati!M85/Fatturati!J85,0)</f>
        <v>0</v>
      </c>
      <c r="E84" s="7">
        <f>IFERROR(Fatturati!N85/Fatturati!J85,0)</f>
        <v>0</v>
      </c>
      <c r="F84" s="7">
        <f>IFERROR(Fatturati!O85/Fatturati!J85,0)</f>
        <v>0</v>
      </c>
      <c r="G84" s="7">
        <f>IFERROR(Fatturati!P85/Fatturati!J85,0)</f>
        <v>0</v>
      </c>
      <c r="H84" s="7">
        <f>IFERROR(Fatturati!Q85/Fatturati!J85,0)</f>
        <v>0</v>
      </c>
      <c r="I84" s="7">
        <f>IFERROR(Fatturati!R85/Fatturati!J85,0)</f>
        <v>0</v>
      </c>
      <c r="J84" s="7">
        <f>IFERROR(Fatturati!S85/Fatturati!J85,0)</f>
        <v>0</v>
      </c>
      <c r="K84" s="7">
        <f>IFERROR(Fatturati!T85/Fatturati!J85,0)</f>
        <v>0</v>
      </c>
      <c r="L84" s="7">
        <f>IFERROR(Fatturati!U85/Fatturati!J85,0)</f>
        <v>0</v>
      </c>
      <c r="M84" s="7">
        <f>IFERROR(Fatturati!V85/Fatturati!J85,0)</f>
        <v>0</v>
      </c>
      <c r="N84" s="2"/>
      <c r="O84" s="2"/>
      <c r="P84" s="2"/>
    </row>
    <row r="85" spans="1:16" x14ac:dyDescent="0.3">
      <c r="A85" s="18" t="str">
        <f>Fatturati!I86</f>
        <v>System Group (Rototec)</v>
      </c>
      <c r="B85" s="7">
        <f>IFERROR(Fatturati!K86/Fatturati!J86,0)</f>
        <v>0</v>
      </c>
      <c r="C85" s="7">
        <f>IFERROR(Fatturati!L86/Fatturati!J86,0)</f>
        <v>0</v>
      </c>
      <c r="D85" s="7">
        <f>IFERROR(Fatturati!M86/Fatturati!J86,0)</f>
        <v>0</v>
      </c>
      <c r="E85" s="7">
        <f>IFERROR(Fatturati!N86/Fatturati!J86,0)</f>
        <v>0</v>
      </c>
      <c r="F85" s="7">
        <f>IFERROR(Fatturati!O86/Fatturati!J86,0)</f>
        <v>0</v>
      </c>
      <c r="G85" s="7">
        <f>IFERROR(Fatturati!P86/Fatturati!J86,0)</f>
        <v>0</v>
      </c>
      <c r="H85" s="7">
        <f>IFERROR(Fatturati!Q86/Fatturati!J86,0)</f>
        <v>0</v>
      </c>
      <c r="I85" s="7">
        <f>IFERROR(Fatturati!R86/Fatturati!J86,0)</f>
        <v>0</v>
      </c>
      <c r="J85" s="7">
        <f>IFERROR(Fatturati!S86/Fatturati!J86,0)</f>
        <v>0</v>
      </c>
      <c r="K85" s="7">
        <f>IFERROR(Fatturati!T86/Fatturati!J86,0)</f>
        <v>0</v>
      </c>
      <c r="L85" s="7">
        <f>IFERROR(Fatturati!U86/Fatturati!J86,0)</f>
        <v>0</v>
      </c>
      <c r="M85" s="7">
        <f>IFERROR(Fatturati!V86/Fatturati!J86,0)</f>
        <v>0</v>
      </c>
      <c r="N85" s="2"/>
      <c r="O85" s="2"/>
      <c r="P85" s="2"/>
    </row>
    <row r="86" spans="1:16" x14ac:dyDescent="0.3">
      <c r="A86" s="18" t="str">
        <f>Fatturati!I87</f>
        <v>Mut Meccanica Tovo</v>
      </c>
      <c r="B86" s="7">
        <f>IFERROR(Fatturati!K87/Fatturati!J87,0)</f>
        <v>0</v>
      </c>
      <c r="C86" s="7">
        <f>IFERROR(Fatturati!L87/Fatturati!J87,0)</f>
        <v>0</v>
      </c>
      <c r="D86" s="7">
        <f>IFERROR(Fatturati!M87/Fatturati!J87,0)</f>
        <v>0</v>
      </c>
      <c r="E86" s="7">
        <f>IFERROR(Fatturati!N87/Fatturati!J87,0)</f>
        <v>0</v>
      </c>
      <c r="F86" s="7">
        <f>IFERROR(Fatturati!O87/Fatturati!J87,0)</f>
        <v>0</v>
      </c>
      <c r="G86" s="7">
        <f>IFERROR(Fatturati!P87/Fatturati!J87,0)</f>
        <v>0</v>
      </c>
      <c r="H86" s="7">
        <f>IFERROR(Fatturati!Q87/Fatturati!J87,0)</f>
        <v>0</v>
      </c>
      <c r="I86" s="7">
        <f>IFERROR(Fatturati!R87/Fatturati!J87,0)</f>
        <v>0</v>
      </c>
      <c r="J86" s="7">
        <f>IFERROR(Fatturati!S87/Fatturati!J87,0)</f>
        <v>0</v>
      </c>
      <c r="K86" s="7">
        <f>IFERROR(Fatturati!T87/Fatturati!J87,0)</f>
        <v>0</v>
      </c>
      <c r="L86" s="7">
        <f>IFERROR(Fatturati!U87/Fatturati!J87,0)</f>
        <v>0</v>
      </c>
      <c r="M86" s="7">
        <f>IFERROR(Fatturati!V87/Fatturati!J87,0)</f>
        <v>0</v>
      </c>
      <c r="N86" s="2"/>
      <c r="O86" s="2"/>
      <c r="P86" s="2"/>
    </row>
    <row r="87" spans="1:16" x14ac:dyDescent="0.3">
      <c r="A87" s="18" t="str">
        <f>Fatturati!I88</f>
        <v>Kinedo</v>
      </c>
      <c r="B87" s="7">
        <f>IFERROR(Fatturati!K88/Fatturati!J88,0)</f>
        <v>0</v>
      </c>
      <c r="C87" s="7">
        <f>IFERROR(Fatturati!L88/Fatturati!J88,0)</f>
        <v>0</v>
      </c>
      <c r="D87" s="7">
        <f>IFERROR(Fatturati!M88/Fatturati!J88,0)</f>
        <v>0</v>
      </c>
      <c r="E87" s="7">
        <f>IFERROR(Fatturati!N88/Fatturati!J88,0)</f>
        <v>0</v>
      </c>
      <c r="F87" s="7">
        <f>IFERROR(Fatturati!O88/Fatturati!J88,0)</f>
        <v>0</v>
      </c>
      <c r="G87" s="7">
        <f>IFERROR(Fatturati!P88/Fatturati!J88,0)</f>
        <v>0</v>
      </c>
      <c r="H87" s="7">
        <f>IFERROR(Fatturati!Q88/Fatturati!J88,0)</f>
        <v>0</v>
      </c>
      <c r="I87" s="7">
        <f>IFERROR(Fatturati!R88/Fatturati!J88,0)</f>
        <v>0</v>
      </c>
      <c r="J87" s="7">
        <f>IFERROR(Fatturati!S88/Fatturati!J88,0)</f>
        <v>0</v>
      </c>
      <c r="K87" s="7">
        <f>IFERROR(Fatturati!T88/Fatturati!J88,0)</f>
        <v>0</v>
      </c>
      <c r="L87" s="7">
        <f>IFERROR(Fatturati!U88/Fatturati!J88,0)</f>
        <v>0</v>
      </c>
      <c r="M87" s="7">
        <f>IFERROR(Fatturati!V88/Fatturati!J88,0)</f>
        <v>0</v>
      </c>
      <c r="N87" s="2"/>
      <c r="O87" s="2"/>
      <c r="P87" s="2"/>
    </row>
    <row r="88" spans="1:16" x14ac:dyDescent="0.3">
      <c r="A88" s="18" t="str">
        <f>Fatturati!I89</f>
        <v>Gruppo Salteco</v>
      </c>
      <c r="B88" s="7">
        <f>IFERROR(Fatturati!K89/Fatturati!J89,0)</f>
        <v>0</v>
      </c>
      <c r="C88" s="7">
        <f>IFERROR(Fatturati!L89/Fatturati!J89,0)</f>
        <v>0</v>
      </c>
      <c r="D88" s="7">
        <f>IFERROR(Fatturati!M89/Fatturati!J89,0)</f>
        <v>0</v>
      </c>
      <c r="E88" s="7">
        <f>IFERROR(Fatturati!N89/Fatturati!J89,0)</f>
        <v>0</v>
      </c>
      <c r="F88" s="7">
        <f>IFERROR(Fatturati!O89/Fatturati!J89,0)</f>
        <v>0</v>
      </c>
      <c r="G88" s="7">
        <f>IFERROR(Fatturati!P89/Fatturati!J89,0)</f>
        <v>0</v>
      </c>
      <c r="H88" s="7">
        <f>IFERROR(Fatturati!Q89/Fatturati!J89,0)</f>
        <v>0</v>
      </c>
      <c r="I88" s="7">
        <f>IFERROR(Fatturati!R89/Fatturati!J89,0)</f>
        <v>0</v>
      </c>
      <c r="J88" s="7">
        <f>IFERROR(Fatturati!S89/Fatturati!J89,0)</f>
        <v>0</v>
      </c>
      <c r="K88" s="7">
        <f>IFERROR(Fatturati!T89/Fatturati!J89,0)</f>
        <v>0</v>
      </c>
      <c r="L88" s="7">
        <f>IFERROR(Fatturati!U89/Fatturati!J89,0)</f>
        <v>0</v>
      </c>
      <c r="M88" s="7">
        <f>IFERROR(Fatturati!V89/Fatturati!J89,0)</f>
        <v>0</v>
      </c>
      <c r="N88" s="2"/>
      <c r="O88" s="2"/>
      <c r="P88" s="2"/>
    </row>
    <row r="89" spans="1:16" x14ac:dyDescent="0.3">
      <c r="A89" s="18" t="str">
        <f>Fatturati!I90</f>
        <v>Ideal Standard</v>
      </c>
      <c r="B89" s="7">
        <f>IFERROR(Fatturati!K90/Fatturati!J90,0)</f>
        <v>0</v>
      </c>
      <c r="C89" s="7">
        <f>IFERROR(Fatturati!L90/Fatturati!J90,0)</f>
        <v>0</v>
      </c>
      <c r="D89" s="7">
        <f>IFERROR(Fatturati!M90/Fatturati!J90,0)</f>
        <v>0</v>
      </c>
      <c r="E89" s="7">
        <f>IFERROR(Fatturati!N90/Fatturati!J90,0)</f>
        <v>0</v>
      </c>
      <c r="F89" s="7">
        <f>IFERROR(Fatturati!O90/Fatturati!J90,0)</f>
        <v>0</v>
      </c>
      <c r="G89" s="7">
        <f>IFERROR(Fatturati!P90/Fatturati!J90,0)</f>
        <v>0</v>
      </c>
      <c r="H89" s="7">
        <f>IFERROR(Fatturati!Q90/Fatturati!J90,0)</f>
        <v>0</v>
      </c>
      <c r="I89" s="7">
        <f>IFERROR(Fatturati!R90/Fatturati!J90,0)</f>
        <v>0</v>
      </c>
      <c r="J89" s="7">
        <f>IFERROR(Fatturati!S90/Fatturati!J90,0)</f>
        <v>0</v>
      </c>
      <c r="K89" s="7">
        <f>IFERROR(Fatturati!T90/Fatturati!J90,0)</f>
        <v>0</v>
      </c>
      <c r="L89" s="7">
        <f>IFERROR(Fatturati!U90/Fatturati!J90,0)</f>
        <v>0</v>
      </c>
      <c r="M89" s="7">
        <f>IFERROR(Fatturati!V90/Fatturati!J90,0)</f>
        <v>0</v>
      </c>
      <c r="N89" s="2"/>
      <c r="O89" s="2"/>
      <c r="P89" s="2"/>
    </row>
    <row r="90" spans="1:16" x14ac:dyDescent="0.3">
      <c r="A90" s="18" t="str">
        <f>Fatturati!I91</f>
        <v>Arbi Arredobagno</v>
      </c>
      <c r="B90" s="7">
        <f>IFERROR(Fatturati!K91/Fatturati!J91,0)</f>
        <v>0</v>
      </c>
      <c r="C90" s="7">
        <f>IFERROR(Fatturati!L91/Fatturati!J91,0)</f>
        <v>0</v>
      </c>
      <c r="D90" s="7">
        <f>IFERROR(Fatturati!M91/Fatturati!J91,0)</f>
        <v>0</v>
      </c>
      <c r="E90" s="7">
        <f>IFERROR(Fatturati!N91/Fatturati!J91,0)</f>
        <v>0</v>
      </c>
      <c r="F90" s="7">
        <f>IFERROR(Fatturati!O91/Fatturati!J91,0)</f>
        <v>0</v>
      </c>
      <c r="G90" s="7">
        <f>IFERROR(Fatturati!P91/Fatturati!J91,0)</f>
        <v>0</v>
      </c>
      <c r="H90" s="7">
        <f>IFERROR(Fatturati!Q91/Fatturati!J91,0)</f>
        <v>0</v>
      </c>
      <c r="I90" s="7">
        <f>IFERROR(Fatturati!R91/Fatturati!J91,0)</f>
        <v>0</v>
      </c>
      <c r="J90" s="7">
        <f>IFERROR(Fatturati!S91/Fatturati!J91,0)</f>
        <v>0</v>
      </c>
      <c r="K90" s="7">
        <f>IFERROR(Fatturati!T91/Fatturati!J91,0)</f>
        <v>0</v>
      </c>
      <c r="L90" s="7">
        <f>IFERROR(Fatturati!U91/Fatturati!J91,0)</f>
        <v>0</v>
      </c>
      <c r="M90" s="7">
        <f>IFERROR(Fatturati!V91/Fatturati!J91,0)</f>
        <v>0</v>
      </c>
      <c r="N90" s="2"/>
      <c r="O90" s="2"/>
      <c r="P90" s="2"/>
    </row>
    <row r="91" spans="1:16" x14ac:dyDescent="0.3">
      <c r="A91" s="18" t="str">
        <f>Fatturati!I92</f>
        <v>BT-Flex</v>
      </c>
      <c r="B91" s="7">
        <f>IFERROR(Fatturati!K92/Fatturati!J92,0)</f>
        <v>0</v>
      </c>
      <c r="C91" s="7">
        <f>IFERROR(Fatturati!L92/Fatturati!J92,0)</f>
        <v>0</v>
      </c>
      <c r="D91" s="7">
        <f>IFERROR(Fatturati!M92/Fatturati!J92,0)</f>
        <v>0</v>
      </c>
      <c r="E91" s="7">
        <f>IFERROR(Fatturati!N92/Fatturati!J92,0)</f>
        <v>0</v>
      </c>
      <c r="F91" s="7">
        <f>IFERROR(Fatturati!O92/Fatturati!J92,0)</f>
        <v>0</v>
      </c>
      <c r="G91" s="7">
        <f>IFERROR(Fatturati!P92/Fatturati!J92,0)</f>
        <v>0</v>
      </c>
      <c r="H91" s="7">
        <f>IFERROR(Fatturati!Q92/Fatturati!J92,0)</f>
        <v>0</v>
      </c>
      <c r="I91" s="7">
        <f>IFERROR(Fatturati!R92/Fatturati!J92,0)</f>
        <v>0</v>
      </c>
      <c r="J91" s="7">
        <f>IFERROR(Fatturati!S92/Fatturati!J92,0)</f>
        <v>0</v>
      </c>
      <c r="K91" s="7">
        <f>IFERROR(Fatturati!T92/Fatturati!J92,0)</f>
        <v>0</v>
      </c>
      <c r="L91" s="7">
        <f>IFERROR(Fatturati!U92/Fatturati!J92,0)</f>
        <v>0</v>
      </c>
      <c r="M91" s="7">
        <f>IFERROR(Fatturati!V92/Fatturati!J92,0)</f>
        <v>0</v>
      </c>
      <c r="N91" s="2"/>
      <c r="O91" s="2"/>
      <c r="P91" s="2"/>
    </row>
    <row r="92" spans="1:16" x14ac:dyDescent="0.3">
      <c r="A92" s="18" t="str">
        <f>Fatturati!I93</f>
        <v>Royo</v>
      </c>
      <c r="B92" s="7">
        <f>IFERROR(Fatturati!K93/Fatturati!J93,0)</f>
        <v>0</v>
      </c>
      <c r="C92" s="7">
        <f>IFERROR(Fatturati!L93/Fatturati!J93,0)</f>
        <v>0</v>
      </c>
      <c r="D92" s="7">
        <f>IFERROR(Fatturati!M93/Fatturati!J93,0)</f>
        <v>0</v>
      </c>
      <c r="E92" s="7">
        <f>IFERROR(Fatturati!N93/Fatturati!J93,0)</f>
        <v>0</v>
      </c>
      <c r="F92" s="7">
        <f>IFERROR(Fatturati!O93/Fatturati!J93,0)</f>
        <v>0</v>
      </c>
      <c r="G92" s="7">
        <f>IFERROR(Fatturati!P93/Fatturati!J93,0)</f>
        <v>0</v>
      </c>
      <c r="H92" s="7">
        <f>IFERROR(Fatturati!Q93/Fatturati!J93,0)</f>
        <v>0</v>
      </c>
      <c r="I92" s="7">
        <f>IFERROR(Fatturati!R93/Fatturati!J93,0)</f>
        <v>0</v>
      </c>
      <c r="J92" s="7">
        <f>IFERROR(Fatturati!S93/Fatturati!J93,0)</f>
        <v>0</v>
      </c>
      <c r="K92" s="7">
        <f>IFERROR(Fatturati!T93/Fatturati!J93,0)</f>
        <v>0</v>
      </c>
      <c r="L92" s="7">
        <f>IFERROR(Fatturati!U93/Fatturati!J93,0)</f>
        <v>0</v>
      </c>
      <c r="M92" s="7">
        <f>IFERROR(Fatturati!V93/Fatturati!J93,0)</f>
        <v>0</v>
      </c>
      <c r="N92" s="2"/>
      <c r="O92" s="2"/>
      <c r="P92" s="2"/>
    </row>
    <row r="93" spans="1:16" x14ac:dyDescent="0.3">
      <c r="A93" s="18" t="str">
        <f>Fatturati!I94</f>
        <v>Unidelta</v>
      </c>
      <c r="B93" s="7">
        <f>IFERROR(Fatturati!K94/Fatturati!J94,0)</f>
        <v>0</v>
      </c>
      <c r="C93" s="7">
        <f>IFERROR(Fatturati!L94/Fatturati!J94,0)</f>
        <v>0</v>
      </c>
      <c r="D93" s="7">
        <f>IFERROR(Fatturati!M94/Fatturati!J94,0)</f>
        <v>0</v>
      </c>
      <c r="E93" s="7">
        <f>IFERROR(Fatturati!N94/Fatturati!J94,0)</f>
        <v>0</v>
      </c>
      <c r="F93" s="7">
        <f>IFERROR(Fatturati!O94/Fatturati!J94,0)</f>
        <v>0</v>
      </c>
      <c r="G93" s="7">
        <f>IFERROR(Fatturati!P94/Fatturati!J94,0)</f>
        <v>0</v>
      </c>
      <c r="H93" s="7">
        <f>IFERROR(Fatturati!Q94/Fatturati!J94,0)</f>
        <v>0</v>
      </c>
      <c r="I93" s="7">
        <f>IFERROR(Fatturati!R94/Fatturati!J94,0)</f>
        <v>0</v>
      </c>
      <c r="J93" s="7">
        <f>IFERROR(Fatturati!S94/Fatturati!J94,0)</f>
        <v>0</v>
      </c>
      <c r="K93" s="7">
        <f>IFERROR(Fatturati!T94/Fatturati!J94,0)</f>
        <v>0</v>
      </c>
      <c r="L93" s="7">
        <f>IFERROR(Fatturati!U94/Fatturati!J94,0)</f>
        <v>0</v>
      </c>
      <c r="M93" s="7">
        <f>IFERROR(Fatturati!V94/Fatturati!J94,0)</f>
        <v>0</v>
      </c>
      <c r="N93" s="2"/>
      <c r="O93" s="2"/>
      <c r="P93" s="2"/>
    </row>
    <row r="94" spans="1:16" x14ac:dyDescent="0.3">
      <c r="A94" s="18" t="str">
        <f>Fatturati!I95</f>
        <v xml:space="preserve">General Fittings </v>
      </c>
      <c r="B94" s="7">
        <f>IFERROR(Fatturati!K95/Fatturati!J95,0)</f>
        <v>0</v>
      </c>
      <c r="C94" s="7">
        <f>IFERROR(Fatturati!L95/Fatturati!J95,0)</f>
        <v>0</v>
      </c>
      <c r="D94" s="7">
        <f>IFERROR(Fatturati!M95/Fatturati!J95,0)</f>
        <v>0</v>
      </c>
      <c r="E94" s="7">
        <f>IFERROR(Fatturati!N95/Fatturati!J95,0)</f>
        <v>0</v>
      </c>
      <c r="F94" s="7">
        <f>IFERROR(Fatturati!O95/Fatturati!J95,0)</f>
        <v>0</v>
      </c>
      <c r="G94" s="7">
        <f>IFERROR(Fatturati!P95/Fatturati!J95,0)</f>
        <v>0</v>
      </c>
      <c r="H94" s="7">
        <f>IFERROR(Fatturati!Q95/Fatturati!J95,0)</f>
        <v>0</v>
      </c>
      <c r="I94" s="7">
        <f>IFERROR(Fatturati!R95/Fatturati!J95,0)</f>
        <v>0</v>
      </c>
      <c r="J94" s="7">
        <f>IFERROR(Fatturati!S95/Fatturati!J95,0)</f>
        <v>0</v>
      </c>
      <c r="K94" s="7">
        <f>IFERROR(Fatturati!T95/Fatturati!J95,0)</f>
        <v>0</v>
      </c>
      <c r="L94" s="7">
        <f>IFERROR(Fatturati!U95/Fatturati!J95,0)</f>
        <v>0</v>
      </c>
      <c r="M94" s="7">
        <f>IFERROR(Fatturati!V95/Fatturati!J95,0)</f>
        <v>0</v>
      </c>
      <c r="N94" s="2"/>
      <c r="O94" s="2"/>
      <c r="P94" s="2"/>
    </row>
    <row r="95" spans="1:16" x14ac:dyDescent="0.3">
      <c r="A95" s="18" t="str">
        <f>Fatturati!I96</f>
        <v>Griffon - Bostik</v>
      </c>
      <c r="B95" s="7">
        <f>IFERROR(Fatturati!K96/Fatturati!J96,0)</f>
        <v>0</v>
      </c>
      <c r="C95" s="7">
        <f>IFERROR(Fatturati!L96/Fatturati!J96,0)</f>
        <v>0</v>
      </c>
      <c r="D95" s="7">
        <f>IFERROR(Fatturati!M96/Fatturati!J96,0)</f>
        <v>0</v>
      </c>
      <c r="E95" s="7">
        <f>IFERROR(Fatturati!N96/Fatturati!J96,0)</f>
        <v>0</v>
      </c>
      <c r="F95" s="7">
        <f>IFERROR(Fatturati!O96/Fatturati!J96,0)</f>
        <v>0</v>
      </c>
      <c r="G95" s="7">
        <f>IFERROR(Fatturati!P96/Fatturati!J96,0)</f>
        <v>0</v>
      </c>
      <c r="H95" s="7">
        <f>IFERROR(Fatturati!Q96/Fatturati!J96,0)</f>
        <v>0</v>
      </c>
      <c r="I95" s="7">
        <f>IFERROR(Fatturati!R96/Fatturati!J96,0)</f>
        <v>0</v>
      </c>
      <c r="J95" s="7">
        <f>IFERROR(Fatturati!S96/Fatturati!J96,0)</f>
        <v>0</v>
      </c>
      <c r="K95" s="7">
        <f>IFERROR(Fatturati!T96/Fatturati!J96,0)</f>
        <v>0</v>
      </c>
      <c r="L95" s="7">
        <f>IFERROR(Fatturati!U96/Fatturati!J96,0)</f>
        <v>0</v>
      </c>
      <c r="M95" s="7">
        <f>IFERROR(Fatturati!V96/Fatturati!J96,0)</f>
        <v>0</v>
      </c>
      <c r="N95" s="2"/>
      <c r="O95" s="2"/>
      <c r="P95" s="2"/>
    </row>
    <row r="96" spans="1:16" x14ac:dyDescent="0.3">
      <c r="A96" s="18" t="str">
        <f>Fatturati!I97</f>
        <v>Negrari</v>
      </c>
      <c r="B96" s="7">
        <f>IFERROR(Fatturati!K97/Fatturati!J97,0)</f>
        <v>0</v>
      </c>
      <c r="C96" s="7">
        <f>IFERROR(Fatturati!L97/Fatturati!J97,0)</f>
        <v>0</v>
      </c>
      <c r="D96" s="7">
        <f>IFERROR(Fatturati!M97/Fatturati!J97,0)</f>
        <v>0</v>
      </c>
      <c r="E96" s="7">
        <f>IFERROR(Fatturati!N97/Fatturati!J97,0)</f>
        <v>0</v>
      </c>
      <c r="F96" s="7">
        <f>IFERROR(Fatturati!O97/Fatturati!J97,0)</f>
        <v>0</v>
      </c>
      <c r="G96" s="7">
        <f>IFERROR(Fatturati!P97/Fatturati!J97,0)</f>
        <v>0</v>
      </c>
      <c r="H96" s="7">
        <f>IFERROR(Fatturati!Q97/Fatturati!J97,0)</f>
        <v>0</v>
      </c>
      <c r="I96" s="7">
        <f>IFERROR(Fatturati!R97/Fatturati!J97,0)</f>
        <v>0</v>
      </c>
      <c r="J96" s="7">
        <f>IFERROR(Fatturati!S97/Fatturati!J97,0)</f>
        <v>0</v>
      </c>
      <c r="K96" s="7">
        <f>IFERROR(Fatturati!T97/Fatturati!J97,0)</f>
        <v>0</v>
      </c>
      <c r="L96" s="7">
        <f>IFERROR(Fatturati!U97/Fatturati!J97,0)</f>
        <v>0</v>
      </c>
      <c r="M96" s="7">
        <f>IFERROR(Fatturati!V97/Fatturati!J97,0)</f>
        <v>0</v>
      </c>
      <c r="N96" s="2"/>
      <c r="O96" s="2"/>
      <c r="P96" s="2"/>
    </row>
    <row r="97" spans="1:18" x14ac:dyDescent="0.3">
      <c r="A97" s="18" t="str">
        <f>Fatturati!I98</f>
        <v>Carrier</v>
      </c>
      <c r="B97" s="7">
        <f>IFERROR(Fatturati!K98/Fatturati!J98,0)</f>
        <v>0</v>
      </c>
      <c r="C97" s="7">
        <f>IFERROR(Fatturati!L98/Fatturati!J98,0)</f>
        <v>0</v>
      </c>
      <c r="D97" s="7">
        <f>IFERROR(Fatturati!M98/Fatturati!J98,0)</f>
        <v>0</v>
      </c>
      <c r="E97" s="7">
        <f>IFERROR(Fatturati!N98/Fatturati!J98,0)</f>
        <v>0</v>
      </c>
      <c r="F97" s="7">
        <f>IFERROR(Fatturati!O98/Fatturati!J98,0)</f>
        <v>0</v>
      </c>
      <c r="G97" s="7">
        <f>IFERROR(Fatturati!P98/Fatturati!J98,0)</f>
        <v>0</v>
      </c>
      <c r="H97" s="7">
        <f>IFERROR(Fatturati!Q98/Fatturati!J98,0)</f>
        <v>0</v>
      </c>
      <c r="I97" s="7">
        <f>IFERROR(Fatturati!R98/Fatturati!J98,0)</f>
        <v>0</v>
      </c>
      <c r="J97" s="7">
        <f>IFERROR(Fatturati!S98/Fatturati!J98,0)</f>
        <v>0</v>
      </c>
      <c r="K97" s="7">
        <f>IFERROR(Fatturati!T98/Fatturati!J98,0)</f>
        <v>0</v>
      </c>
      <c r="L97" s="7">
        <f>IFERROR(Fatturati!U98/Fatturati!J98,0)</f>
        <v>0</v>
      </c>
      <c r="M97" s="7">
        <f>IFERROR(Fatturati!V98/Fatturati!J98,0)</f>
        <v>0</v>
      </c>
      <c r="N97" s="2"/>
      <c r="O97" s="2"/>
      <c r="P97" s="2"/>
    </row>
    <row r="98" spans="1:18" x14ac:dyDescent="0.3">
      <c r="A98" s="18" t="str">
        <f>Fatturati!I99</f>
        <v xml:space="preserve">Wavin </v>
      </c>
      <c r="B98" s="7">
        <f>IFERROR(Fatturati!K99/Fatturati!J99,0)</f>
        <v>0</v>
      </c>
      <c r="C98" s="7">
        <f>IFERROR(Fatturati!L99/Fatturati!J99,0)</f>
        <v>0</v>
      </c>
      <c r="D98" s="7">
        <f>IFERROR(Fatturati!M99/Fatturati!J99,0)</f>
        <v>0</v>
      </c>
      <c r="E98" s="7">
        <f>IFERROR(Fatturati!N99/Fatturati!J99,0)</f>
        <v>0</v>
      </c>
      <c r="F98" s="7">
        <f>IFERROR(Fatturati!O99/Fatturati!J99,0)</f>
        <v>0</v>
      </c>
      <c r="G98" s="7">
        <f>IFERROR(Fatturati!P99/Fatturati!J99,0)</f>
        <v>0</v>
      </c>
      <c r="H98" s="7">
        <f>IFERROR(Fatturati!Q99/Fatturati!J99,0)</f>
        <v>0</v>
      </c>
      <c r="I98" s="7">
        <f>IFERROR(Fatturati!R99/Fatturati!J99,0)</f>
        <v>0</v>
      </c>
      <c r="J98" s="7">
        <f>IFERROR(Fatturati!S99/Fatturati!J99,0)</f>
        <v>0</v>
      </c>
      <c r="K98" s="7">
        <f>IFERROR(Fatturati!T99/Fatturati!J99,0)</f>
        <v>0</v>
      </c>
      <c r="L98" s="7">
        <f>IFERROR(Fatturati!U99/Fatturati!J99,0)</f>
        <v>0</v>
      </c>
      <c r="M98" s="7">
        <f>IFERROR(Fatturati!V99/Fatturati!J99,0)</f>
        <v>0</v>
      </c>
      <c r="N98" s="2"/>
      <c r="O98" s="2"/>
      <c r="P98" s="2"/>
    </row>
    <row r="99" spans="1:18" x14ac:dyDescent="0.3">
      <c r="A99" s="18" t="str">
        <f>Fatturati!I100</f>
        <v>Albatros</v>
      </c>
      <c r="B99" s="7">
        <f>IFERROR(Fatturati!K100/Fatturati!J100,0)</f>
        <v>0</v>
      </c>
      <c r="C99" s="7">
        <f>IFERROR(Fatturati!L100/Fatturati!J100,0)</f>
        <v>0</v>
      </c>
      <c r="D99" s="7">
        <f>IFERROR(Fatturati!M100/Fatturati!J100,0)</f>
        <v>0</v>
      </c>
      <c r="E99" s="7">
        <f>IFERROR(Fatturati!N100/Fatturati!J100,0)</f>
        <v>0</v>
      </c>
      <c r="F99" s="7">
        <f>IFERROR(Fatturati!O100/Fatturati!J100,0)</f>
        <v>0</v>
      </c>
      <c r="G99" s="7">
        <f>IFERROR(Fatturati!P100/Fatturati!J100,0)</f>
        <v>0</v>
      </c>
      <c r="H99" s="7">
        <f>IFERROR(Fatturati!Q100/Fatturati!J100,0)</f>
        <v>0</v>
      </c>
      <c r="I99" s="7">
        <f>IFERROR(Fatturati!R100/Fatturati!J100,0)</f>
        <v>0</v>
      </c>
      <c r="J99" s="7">
        <f>IFERROR(Fatturati!S100/Fatturati!J100,0)</f>
        <v>0</v>
      </c>
      <c r="K99" s="7">
        <f>IFERROR(Fatturati!T100/Fatturati!J100,0)</f>
        <v>0</v>
      </c>
      <c r="L99" s="7">
        <f>IFERROR(Fatturati!U100/Fatturati!J100,0)</f>
        <v>0</v>
      </c>
      <c r="M99" s="7">
        <f>IFERROR(Fatturati!V100/Fatturati!J100,0)</f>
        <v>0</v>
      </c>
      <c r="N99" s="2"/>
      <c r="O99" s="2"/>
      <c r="P99" s="2"/>
    </row>
    <row r="100" spans="1:18" x14ac:dyDescent="0.3">
      <c r="A100" s="18" t="str">
        <f>Fatturati!I101</f>
        <v>Xylem</v>
      </c>
      <c r="B100" s="7">
        <f>IFERROR(Fatturati!K101/Fatturati!J101,0)</f>
        <v>0</v>
      </c>
      <c r="C100" s="7">
        <f>IFERROR(Fatturati!L101/Fatturati!J101,0)</f>
        <v>0</v>
      </c>
      <c r="D100" s="7">
        <f>IFERROR(Fatturati!M101/Fatturati!J101,0)</f>
        <v>0</v>
      </c>
      <c r="E100" s="7">
        <f>IFERROR(Fatturati!N101/Fatturati!J101,0)</f>
        <v>0</v>
      </c>
      <c r="F100" s="7">
        <f>IFERROR(Fatturati!O101/Fatturati!J101,0)</f>
        <v>0</v>
      </c>
      <c r="G100" s="7">
        <f>IFERROR(Fatturati!P101/Fatturati!J101,0)</f>
        <v>0</v>
      </c>
      <c r="H100" s="7">
        <f>IFERROR(Fatturati!Q101/Fatturati!J101,0)</f>
        <v>0</v>
      </c>
      <c r="I100" s="7">
        <f>IFERROR(Fatturati!R101/Fatturati!J101,0)</f>
        <v>0</v>
      </c>
      <c r="J100" s="7">
        <f>IFERROR(Fatturati!S101/Fatturati!J101,0)</f>
        <v>0</v>
      </c>
      <c r="K100" s="7">
        <f>IFERROR(Fatturati!T101/Fatturati!J101,0)</f>
        <v>0</v>
      </c>
      <c r="L100" s="7">
        <f>IFERROR(Fatturati!U101/Fatturati!J101,0)</f>
        <v>0</v>
      </c>
      <c r="M100" s="7">
        <f>IFERROR(Fatturati!V101/Fatturati!J101,0)</f>
        <v>0</v>
      </c>
      <c r="N100" s="2"/>
      <c r="O100" s="2"/>
      <c r="P100" s="2"/>
    </row>
    <row r="101" spans="1:18" x14ac:dyDescent="0.3">
      <c r="A101" s="18" t="str">
        <f>Fatturati!I102</f>
        <v>Rizzo Aquae</v>
      </c>
      <c r="B101" s="7">
        <f>IFERROR(Fatturati!K102/Fatturati!J102,0)</f>
        <v>0</v>
      </c>
      <c r="C101" s="7">
        <f>IFERROR(Fatturati!L102/Fatturati!J102,0)</f>
        <v>0</v>
      </c>
      <c r="D101" s="7">
        <f>IFERROR(Fatturati!M102/Fatturati!J102,0)</f>
        <v>0</v>
      </c>
      <c r="E101" s="7">
        <f>IFERROR(Fatturati!N102/Fatturati!J102,0)</f>
        <v>0</v>
      </c>
      <c r="F101" s="7">
        <f>IFERROR(Fatturati!O102/Fatturati!J102,0)</f>
        <v>0</v>
      </c>
      <c r="G101" s="7">
        <f>IFERROR(Fatturati!P102/Fatturati!J102,0)</f>
        <v>0</v>
      </c>
      <c r="H101" s="7">
        <f>IFERROR(Fatturati!Q102/Fatturati!J102,0)</f>
        <v>0</v>
      </c>
      <c r="I101" s="7">
        <f>IFERROR(Fatturati!R102/Fatturati!J102,0)</f>
        <v>0</v>
      </c>
      <c r="J101" s="7">
        <f>IFERROR(Fatturati!S102/Fatturati!J102,0)</f>
        <v>0</v>
      </c>
      <c r="K101" s="7">
        <f>IFERROR(Fatturati!T102/Fatturati!J102,0)</f>
        <v>0</v>
      </c>
      <c r="L101" s="7">
        <f>IFERROR(Fatturati!U102/Fatturati!J102,0)</f>
        <v>0</v>
      </c>
      <c r="M101" s="7">
        <f>IFERROR(Fatturati!V102/Fatturati!J102,0)</f>
        <v>0</v>
      </c>
      <c r="N101" s="2"/>
      <c r="O101" s="2"/>
      <c r="P101" s="2"/>
    </row>
    <row r="102" spans="1:18" x14ac:dyDescent="0.3">
      <c r="A102" s="18" t="str">
        <f>Fatturati!I103</f>
        <v>Cuprumfoma</v>
      </c>
      <c r="B102" s="7">
        <f>IFERROR(Fatturati!K103/Fatturati!J103,0)</f>
        <v>0</v>
      </c>
      <c r="C102" s="7">
        <f>IFERROR(Fatturati!L103/Fatturati!J103,0)</f>
        <v>0</v>
      </c>
      <c r="D102" s="7">
        <f>IFERROR(Fatturati!M103/Fatturati!J103,0)</f>
        <v>0</v>
      </c>
      <c r="E102" s="7">
        <f>IFERROR(Fatturati!N103/Fatturati!J103,0)</f>
        <v>0</v>
      </c>
      <c r="F102" s="7">
        <f>IFERROR(Fatturati!O103/Fatturati!J103,0)</f>
        <v>0</v>
      </c>
      <c r="G102" s="7">
        <f>IFERROR(Fatturati!P103/Fatturati!J103,0)</f>
        <v>0</v>
      </c>
      <c r="H102" s="7">
        <f>IFERROR(Fatturati!Q103/Fatturati!J103,0)</f>
        <v>0</v>
      </c>
      <c r="I102" s="7">
        <f>IFERROR(Fatturati!R103/Fatturati!J103,0)</f>
        <v>0</v>
      </c>
      <c r="J102" s="7">
        <f>IFERROR(Fatturati!S103/Fatturati!J103,0)</f>
        <v>0</v>
      </c>
      <c r="K102" s="7">
        <f>IFERROR(Fatturati!T103/Fatturati!J103,0)</f>
        <v>0</v>
      </c>
      <c r="L102" s="7">
        <f>IFERROR(Fatturati!U103/Fatturati!J103,0)</f>
        <v>0</v>
      </c>
      <c r="M102" s="7">
        <f>IFERROR(Fatturati!V103/Fatturati!J103,0)</f>
        <v>0</v>
      </c>
      <c r="N102" s="2"/>
      <c r="O102" s="2"/>
      <c r="P102" s="2"/>
    </row>
    <row r="103" spans="1:18" x14ac:dyDescent="0.3">
      <c r="A103" s="18" t="str">
        <f>Fatturati!I104</f>
        <v>Isoclima</v>
      </c>
      <c r="B103" s="7">
        <f>IFERROR(Fatturati!K104/Fatturati!J104,0)</f>
        <v>0</v>
      </c>
      <c r="C103" s="7">
        <f>IFERROR(Fatturati!L104/Fatturati!J104,0)</f>
        <v>0</v>
      </c>
      <c r="D103" s="7">
        <f>IFERROR(Fatturati!M104/Fatturati!J104,0)</f>
        <v>0</v>
      </c>
      <c r="E103" s="7">
        <f>IFERROR(Fatturati!N104/Fatturati!J104,0)</f>
        <v>0</v>
      </c>
      <c r="F103" s="7">
        <f>IFERROR(Fatturati!O104/Fatturati!J104,0)</f>
        <v>0</v>
      </c>
      <c r="G103" s="7">
        <f>IFERROR(Fatturati!P104/Fatturati!J104,0)</f>
        <v>0</v>
      </c>
      <c r="H103" s="7">
        <f>IFERROR(Fatturati!Q104/Fatturati!J104,0)</f>
        <v>0</v>
      </c>
      <c r="I103" s="7">
        <f>IFERROR(Fatturati!R104/Fatturati!J104,0)</f>
        <v>0</v>
      </c>
      <c r="J103" s="7">
        <f>IFERROR(Fatturati!S104/Fatturati!J104,0)</f>
        <v>0</v>
      </c>
      <c r="K103" s="7">
        <f>IFERROR(Fatturati!T104/Fatturati!J104,0)</f>
        <v>0</v>
      </c>
      <c r="L103" s="7">
        <f>IFERROR(Fatturati!U104/Fatturati!J104,0)</f>
        <v>0</v>
      </c>
      <c r="M103" s="7">
        <f>IFERROR(Fatturati!V104/Fatturati!J104,0)</f>
        <v>0</v>
      </c>
      <c r="N103" s="2"/>
      <c r="O103" s="2"/>
      <c r="P103" s="2"/>
    </row>
    <row r="104" spans="1:18" x14ac:dyDescent="0.3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s="1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1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1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1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1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1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1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1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1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1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1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8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</sheetData>
  <mergeCells count="2">
    <mergeCell ref="A4:M4"/>
    <mergeCell ref="S4:AE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EB3F-0BCC-4C49-900E-90B6C299B6CE}">
  <dimension ref="A1:U116"/>
  <sheetViews>
    <sheetView workbookViewId="0">
      <selection activeCell="B3" sqref="B3:C59"/>
    </sheetView>
  </sheetViews>
  <sheetFormatPr defaultRowHeight="14.4" x14ac:dyDescent="0.3"/>
  <cols>
    <col min="1" max="1" width="9.109375" style="1"/>
    <col min="2" max="2" width="16.109375" customWidth="1"/>
    <col min="3" max="3" width="19.109375" customWidth="1"/>
    <col min="4" max="5" width="9.109375" style="1"/>
    <col min="6" max="6" width="31" style="1" bestFit="1" customWidth="1"/>
    <col min="7" max="18" width="13.109375" style="1" bestFit="1" customWidth="1"/>
    <col min="19" max="21" width="9.109375" style="1"/>
  </cols>
  <sheetData>
    <row r="1" spans="1:18" ht="35.25" customHeight="1" x14ac:dyDescent="0.3">
      <c r="A1" s="31" t="s">
        <v>121</v>
      </c>
      <c r="B1" s="31"/>
      <c r="C1" s="31"/>
      <c r="D1" s="31"/>
      <c r="F1" s="31" t="s">
        <v>123</v>
      </c>
      <c r="G1" s="31"/>
      <c r="H1" s="31"/>
      <c r="I1" s="31"/>
      <c r="J1" s="31"/>
      <c r="K1" s="31"/>
      <c r="L1" s="31"/>
      <c r="M1" s="31"/>
      <c r="N1" s="31"/>
    </row>
    <row r="2" spans="1:18" x14ac:dyDescent="0.3">
      <c r="B2" s="24" t="s">
        <v>120</v>
      </c>
      <c r="C2" s="25" t="s">
        <v>122</v>
      </c>
      <c r="F2" s="22" t="s">
        <v>120</v>
      </c>
      <c r="G2" s="21" t="s">
        <v>124</v>
      </c>
      <c r="H2" s="21" t="s">
        <v>125</v>
      </c>
      <c r="I2" s="21" t="s">
        <v>126</v>
      </c>
      <c r="J2" s="21" t="s">
        <v>127</v>
      </c>
      <c r="K2" s="21" t="s">
        <v>128</v>
      </c>
      <c r="L2" s="21" t="s">
        <v>129</v>
      </c>
      <c r="M2" s="21" t="s">
        <v>130</v>
      </c>
      <c r="N2" s="21" t="s">
        <v>131</v>
      </c>
      <c r="O2" s="21" t="s">
        <v>132</v>
      </c>
      <c r="P2" s="21" t="s">
        <v>133</v>
      </c>
      <c r="Q2" s="21" t="s">
        <v>134</v>
      </c>
      <c r="R2" s="21" t="s">
        <v>135</v>
      </c>
    </row>
    <row r="3" spans="1:18" x14ac:dyDescent="0.3">
      <c r="B3" s="26" t="s">
        <v>7</v>
      </c>
      <c r="C3" s="27">
        <v>280000</v>
      </c>
      <c r="F3" s="23" t="str">
        <f t="shared" ref="F3:F56" si="0">IF(B3=0,"",B3)</f>
        <v xml:space="preserve">Immergas </v>
      </c>
      <c r="G3" s="2">
        <f>IFERROR(VLOOKUP($F$3,Stagionalità!$A$6:$M$103,2,FALSE)*C3,"")</f>
        <v>0</v>
      </c>
      <c r="H3" s="2">
        <f>IFERROR(VLOOKUP(F3,Stagionalità!$A$6:$M$103,3,FALSE)*C3,"")</f>
        <v>47474.690114768382</v>
      </c>
      <c r="I3" s="2">
        <f>IFERROR(VLOOKUP(F3,Stagionalità!$A$6:$M$103,4,FALSE)*C3,"")</f>
        <v>40713.072870927623</v>
      </c>
      <c r="J3" s="2">
        <f>IFERROR(VLOOKUP(F3,Stagionalità!$A$6:$M$103,5,FALSE)*C3,"")</f>
        <v>9886.1609317770908</v>
      </c>
      <c r="K3" s="2">
        <f>IFERROR(VLOOKUP(F3,Stagionalità!$A$6:$M$103,6,FALSE)*C3,"")</f>
        <v>26874.113700618836</v>
      </c>
      <c r="L3" s="2">
        <f>IFERROR(VLOOKUP(F3,Stagionalità!$A$6:$M$103,7,FALSE)*C3,"")</f>
        <v>40918.983158721399</v>
      </c>
      <c r="M3" s="2">
        <f>IFERROR(VLOOKUP(F3,Stagionalità!$A$6:$M$103,8,FALSE)*C3,"")</f>
        <v>29503.275647928553</v>
      </c>
      <c r="N3" s="2">
        <f>IFERROR(VLOOKUP(F3,Stagionalità!$A$6:$M$103,9,FALSE)*C3,"")</f>
        <v>5152.5807971160975</v>
      </c>
      <c r="O3" s="2">
        <f>IFERROR(VLOOKUP(F3,Stagionalità!$A$6:$M$103,10,FALSE)*C3,"")</f>
        <v>30586.694333365762</v>
      </c>
      <c r="P3" s="2">
        <f>IFERROR(VLOOKUP(F3,Stagionalità!$A$6:$M$103,11,FALSE)*C3,"")</f>
        <v>39932.921583352174</v>
      </c>
      <c r="Q3" s="2">
        <f>IFERROR(VLOOKUP(F3,Stagionalità!$A$6:$M$103,12,FALSE)*C3,"")</f>
        <v>42885.607845402643</v>
      </c>
      <c r="R3" s="2">
        <f>IFERROR(VLOOKUP(F3,Stagionalità!$A$6:$M$103,13,FALSE)*C3,"")</f>
        <v>0</v>
      </c>
    </row>
    <row r="4" spans="1:18" x14ac:dyDescent="0.3">
      <c r="B4" s="28" t="s">
        <v>41</v>
      </c>
      <c r="C4" s="29">
        <v>66000</v>
      </c>
      <c r="F4" s="23" t="str">
        <f t="shared" si="0"/>
        <v>Ferroli</v>
      </c>
      <c r="G4" s="2">
        <f>IFERROR(VLOOKUP(F4,Stagionalità!$A$6:$M$103,2,FALSE)*C4,"")</f>
        <v>24819.527746576448</v>
      </c>
      <c r="H4" s="2">
        <f>IFERROR(VLOOKUP(F4,Stagionalità!$A$6:$M$103,3,FALSE)*C4,"")</f>
        <v>8799.6491153347615</v>
      </c>
      <c r="I4" s="2">
        <f>IFERROR(VLOOKUP(F4,Stagionalità!$A$6:$M$103,4,FALSE)*C4,"")</f>
        <v>325.39568544168498</v>
      </c>
      <c r="J4" s="2">
        <f>IFERROR(VLOOKUP(F4,Stagionalità!$A$6:$M$103,5,FALSE)*C4,"")</f>
        <v>1756.4767989748927</v>
      </c>
      <c r="K4" s="2">
        <f>IFERROR(VLOOKUP(F4,Stagionalità!$A$6:$M$103,6,FALSE)*C4,"")</f>
        <v>54.58648939983248</v>
      </c>
      <c r="L4" s="2">
        <f>IFERROR(VLOOKUP(F4,Stagionalità!$A$6:$M$103,7,FALSE)*C4,"")</f>
        <v>4479.6308823815962</v>
      </c>
      <c r="M4" s="2">
        <f>IFERROR(VLOOKUP(F4,Stagionalità!$A$6:$M$103,8,FALSE)*C4,"")</f>
        <v>0</v>
      </c>
      <c r="N4" s="2">
        <f>IFERROR(VLOOKUP(F4,Stagionalità!$A$6:$M$103,9,FALSE)*C4,"")</f>
        <v>7111.3014585909386</v>
      </c>
      <c r="O4" s="2">
        <f>IFERROR(VLOOKUP(F4,Stagionalità!$A$6:$M$103,10,FALSE)*C4,"")</f>
        <v>6986.7904338618273</v>
      </c>
      <c r="P4" s="2">
        <f>IFERROR(VLOOKUP(F4,Stagionalità!$A$6:$M$103,11,FALSE)*C4,"")</f>
        <v>11666.641389438017</v>
      </c>
      <c r="Q4" s="2">
        <f>IFERROR(VLOOKUP(F4,Stagionalità!$A$6:$M$103,12,FALSE)*C4,"")</f>
        <v>11762.82754861478</v>
      </c>
      <c r="R4" s="2">
        <f>IFERROR(VLOOKUP(F4,Stagionalità!$A$6:$M$103,13,FALSE)*C4,"")</f>
        <v>0</v>
      </c>
    </row>
    <row r="5" spans="1:18" x14ac:dyDescent="0.3">
      <c r="B5" s="26" t="s">
        <v>67</v>
      </c>
      <c r="C5" s="27">
        <v>66000</v>
      </c>
      <c r="F5" s="23" t="str">
        <f t="shared" si="0"/>
        <v>Giacomini</v>
      </c>
      <c r="G5" s="2">
        <f>IFERROR(VLOOKUP(F5,Stagionalità!$A$6:$M$103,2,FALSE)*C5,"")</f>
        <v>8006.2286509717705</v>
      </c>
      <c r="H5" s="2">
        <f>IFERROR(VLOOKUP(F5,Stagionalità!$A$6:$M$103,3,FALSE)*C5,"")</f>
        <v>5466.362323037536</v>
      </c>
      <c r="I5" s="2">
        <f>IFERROR(VLOOKUP(F5,Stagionalità!$A$6:$M$103,4,FALSE)*C5,"")</f>
        <v>2635.9015789231212</v>
      </c>
      <c r="J5" s="2">
        <f>IFERROR(VLOOKUP(F5,Stagionalità!$A$6:$M$103,5,FALSE)*C5,"")</f>
        <v>5897.4078413047318</v>
      </c>
      <c r="K5" s="2">
        <f>IFERROR(VLOOKUP(F5,Stagionalità!$A$6:$M$103,6,FALSE)*C5,"")</f>
        <v>7693.8787934631691</v>
      </c>
      <c r="L5" s="2">
        <f>IFERROR(VLOOKUP(F5,Stagionalità!$A$6:$M$103,7,FALSE)*C5,"")</f>
        <v>8353.5826877891741</v>
      </c>
      <c r="M5" s="2">
        <f>IFERROR(VLOOKUP(F5,Stagionalità!$A$6:$M$103,8,FALSE)*C5,"")</f>
        <v>3185.8418510059951</v>
      </c>
      <c r="N5" s="2">
        <f>IFERROR(VLOOKUP(F5,Stagionalità!$A$6:$M$103,9,FALSE)*C5,"")</f>
        <v>2842.8769111288111</v>
      </c>
      <c r="O5" s="2">
        <f>IFERROR(VLOOKUP(F5,Stagionalità!$A$6:$M$103,10,FALSE)*C5,"")</f>
        <v>5246.0206069541036</v>
      </c>
      <c r="P5" s="2">
        <f>IFERROR(VLOOKUP(F5,Stagionalità!$A$6:$M$103,11,FALSE)*C5,"")</f>
        <v>12474.700373176083</v>
      </c>
      <c r="Q5" s="2">
        <f>IFERROR(VLOOKUP(F5,Stagionalità!$A$6:$M$103,12,FALSE)*C5,"")</f>
        <v>5521.140062788354</v>
      </c>
      <c r="R5" s="2">
        <f>IFERROR(VLOOKUP(F5,Stagionalità!$A$6:$M$103,13,FALSE)*C5,"")</f>
        <v>0</v>
      </c>
    </row>
    <row r="6" spans="1:18" x14ac:dyDescent="0.3">
      <c r="B6" s="28" t="s">
        <v>101</v>
      </c>
      <c r="C6" s="29">
        <v>60000</v>
      </c>
      <c r="F6" s="23" t="str">
        <f t="shared" si="0"/>
        <v xml:space="preserve">Ibp Banninger </v>
      </c>
      <c r="G6" s="2">
        <f>IFERROR(VLOOKUP(F6,Stagionalità!$A$6:$M$103,2,FALSE)*C6,"")</f>
        <v>6077.4927361632772</v>
      </c>
      <c r="H6" s="2">
        <f>IFERROR(VLOOKUP(F6,Stagionalità!$A$6:$M$103,3,FALSE)*C6,"")</f>
        <v>818.89306215009537</v>
      </c>
      <c r="I6" s="2">
        <f>IFERROR(VLOOKUP(F6,Stagionalità!$A$6:$M$103,4,FALSE)*C6,"")</f>
        <v>8554.3264120189924</v>
      </c>
      <c r="J6" s="2">
        <f>IFERROR(VLOOKUP(F6,Stagionalità!$A$6:$M$103,5,FALSE)*C6,"")</f>
        <v>8297.7818722982083</v>
      </c>
      <c r="K6" s="2">
        <f>IFERROR(VLOOKUP(F6,Stagionalità!$A$6:$M$103,6,FALSE)*C6,"")</f>
        <v>6111.1898518885973</v>
      </c>
      <c r="L6" s="2">
        <f>IFERROR(VLOOKUP(F6,Stagionalità!$A$6:$M$103,7,FALSE)*C6,"")</f>
        <v>9414.9953936645179</v>
      </c>
      <c r="M6" s="2">
        <f>IFERROR(VLOOKUP(F6,Stagionalità!$A$6:$M$103,8,FALSE)*C6,"")</f>
        <v>4043.6538870384807</v>
      </c>
      <c r="N6" s="2">
        <f>IFERROR(VLOOKUP(F6,Stagionalità!$A$6:$M$103,9,FALSE)*C6,"")</f>
        <v>7770.5336262490255</v>
      </c>
      <c r="O6" s="2">
        <f>IFERROR(VLOOKUP(F6,Stagionalità!$A$6:$M$103,10,FALSE)*C6,"")</f>
        <v>99.922046630288435</v>
      </c>
      <c r="P6" s="2">
        <f>IFERROR(VLOOKUP(F6,Stagionalità!$A$6:$M$103,11,FALSE)*C6,"")</f>
        <v>5747.6436822337182</v>
      </c>
      <c r="Q6" s="2">
        <f>IFERROR(VLOOKUP(F6,Stagionalità!$A$6:$M$103,12,FALSE)*C6,"")</f>
        <v>2899.865353270498</v>
      </c>
      <c r="R6" s="2">
        <f>IFERROR(VLOOKUP(F6,Stagionalità!$A$6:$M$103,13,FALSE)*C6,"")</f>
        <v>0</v>
      </c>
    </row>
    <row r="7" spans="1:18" x14ac:dyDescent="0.3">
      <c r="B7" s="26" t="s">
        <v>54</v>
      </c>
      <c r="C7" s="27">
        <v>44000</v>
      </c>
      <c r="F7" s="23" t="str">
        <f t="shared" si="0"/>
        <v>Silmet</v>
      </c>
      <c r="G7" s="2">
        <f>IFERROR(VLOOKUP(F7,Stagionalità!$A$6:$M$103,2,FALSE)*C7,"")</f>
        <v>0</v>
      </c>
      <c r="H7" s="2">
        <f>IFERROR(VLOOKUP(F7,Stagionalità!$A$6:$M$103,3,FALSE)*C7,"")</f>
        <v>11782.2174738588</v>
      </c>
      <c r="I7" s="2">
        <f>IFERROR(VLOOKUP(F7,Stagionalità!$A$6:$M$103,4,FALSE)*C7,"")</f>
        <v>4702.1007950425374</v>
      </c>
      <c r="J7" s="2">
        <f>IFERROR(VLOOKUP(F7,Stagionalità!$A$6:$M$103,5,FALSE)*C7,"")</f>
        <v>7594.9311101884787</v>
      </c>
      <c r="K7" s="2">
        <f>IFERROR(VLOOKUP(F7,Stagionalità!$A$6:$M$103,6,FALSE)*C7,"")</f>
        <v>0</v>
      </c>
      <c r="L7" s="2">
        <f>IFERROR(VLOOKUP(F7,Stagionalità!$A$6:$M$103,7,FALSE)*C7,"")</f>
        <v>0</v>
      </c>
      <c r="M7" s="2">
        <f>IFERROR(VLOOKUP(F7,Stagionalità!$A$6:$M$103,8,FALSE)*C7,"")</f>
        <v>0</v>
      </c>
      <c r="N7" s="2">
        <f>IFERROR(VLOOKUP(F7,Stagionalità!$A$6:$M$103,9,FALSE)*C7,"")</f>
        <v>0</v>
      </c>
      <c r="O7" s="2">
        <f>IFERROR(VLOOKUP(F7,Stagionalità!$A$6:$M$103,10,FALSE)*C7,"")</f>
        <v>11850.828716308886</v>
      </c>
      <c r="P7" s="2">
        <f>IFERROR(VLOOKUP(F7,Stagionalità!$A$6:$M$103,11,FALSE)*C7,"")</f>
        <v>8069.9219046012995</v>
      </c>
      <c r="Q7" s="2">
        <f>IFERROR(VLOOKUP(F7,Stagionalità!$A$6:$M$103,12,FALSE)*C7,"")</f>
        <v>8057.0449691599424</v>
      </c>
      <c r="R7" s="2">
        <f>IFERROR(VLOOKUP(F7,Stagionalità!$A$6:$M$103,13,FALSE)*C7,"")</f>
        <v>0</v>
      </c>
    </row>
    <row r="8" spans="1:18" x14ac:dyDescent="0.3">
      <c r="B8" s="28" t="s">
        <v>17</v>
      </c>
      <c r="C8" s="29">
        <v>44000</v>
      </c>
      <c r="F8" s="23" t="str">
        <f t="shared" si="0"/>
        <v>Geberit</v>
      </c>
      <c r="G8" s="2">
        <f>IFERROR(VLOOKUP(F8,Stagionalità!$A$6:$M$103,2,FALSE)*C8,"")</f>
        <v>9056.7424456529643</v>
      </c>
      <c r="H8" s="2">
        <f>IFERROR(VLOOKUP(F8,Stagionalità!$A$6:$M$103,3,FALSE)*C8,"")</f>
        <v>5612.6336060747126</v>
      </c>
      <c r="I8" s="2">
        <f>IFERROR(VLOOKUP(F8,Stagionalità!$A$6:$M$103,4,FALSE)*C8,"")</f>
        <v>421.55797004847045</v>
      </c>
      <c r="J8" s="2">
        <f>IFERROR(VLOOKUP(F8,Stagionalità!$A$6:$M$103,5,FALSE)*C8,"")</f>
        <v>3908.7125139309887</v>
      </c>
      <c r="K8" s="2">
        <f>IFERROR(VLOOKUP(F8,Stagionalità!$A$6:$M$103,6,FALSE)*C8,"")</f>
        <v>2284.3048903765571</v>
      </c>
      <c r="L8" s="2">
        <f>IFERROR(VLOOKUP(F8,Stagionalità!$A$6:$M$103,7,FALSE)*C8,"")</f>
        <v>430.64139295402322</v>
      </c>
      <c r="M8" s="2">
        <f>IFERROR(VLOOKUP(F8,Stagionalità!$A$6:$M$103,8,FALSE)*C8,"")</f>
        <v>6033.1525129863867</v>
      </c>
      <c r="N8" s="2">
        <f>IFERROR(VLOOKUP(F8,Stagionalità!$A$6:$M$103,9,FALSE)*C8,"")</f>
        <v>141.45503880870154</v>
      </c>
      <c r="O8" s="2">
        <f>IFERROR(VLOOKUP(F8,Stagionalità!$A$6:$M$103,10,FALSE)*C8,"")</f>
        <v>1951.8046866013362</v>
      </c>
      <c r="P8" s="2">
        <f>IFERROR(VLOOKUP(F8,Stagionalità!$A$6:$M$103,11,FALSE)*C8,"")</f>
        <v>6511.1215559132561</v>
      </c>
      <c r="Q8" s="2">
        <f>IFERROR(VLOOKUP(F8,Stagionalità!$A$6:$M$103,12,FALSE)*C8,"")</f>
        <v>0</v>
      </c>
      <c r="R8" s="2">
        <f>IFERROR(VLOOKUP(F8,Stagionalità!$A$6:$M$103,13,FALSE)*C8,"")</f>
        <v>0</v>
      </c>
    </row>
    <row r="9" spans="1:18" x14ac:dyDescent="0.3">
      <c r="B9" s="26" t="s">
        <v>47</v>
      </c>
      <c r="C9" s="27">
        <v>40000</v>
      </c>
      <c r="F9" s="23" t="str">
        <f t="shared" si="0"/>
        <v xml:space="preserve">Ercos </v>
      </c>
      <c r="G9" s="2">
        <f>IFERROR(VLOOKUP(F9,Stagionalità!$A$6:$M$103,2,FALSE)*C9,"")</f>
        <v>41.819060976642788</v>
      </c>
      <c r="H9" s="2">
        <f>IFERROR(VLOOKUP(F9,Stagionalità!$A$6:$M$103,3,FALSE)*C9,"")</f>
        <v>3164.3816681298904</v>
      </c>
      <c r="I9" s="2">
        <f>IFERROR(VLOOKUP(F9,Stagionalità!$A$6:$M$103,4,FALSE)*C9,"")</f>
        <v>2754.801667103844</v>
      </c>
      <c r="J9" s="2">
        <f>IFERROR(VLOOKUP(F9,Stagionalità!$A$6:$M$103,5,FALSE)*C9,"")</f>
        <v>8691.6357276177405</v>
      </c>
      <c r="K9" s="2">
        <f>IFERROR(VLOOKUP(F9,Stagionalità!$A$6:$M$103,6,FALSE)*C9,"")</f>
        <v>5279.7893911914443</v>
      </c>
      <c r="L9" s="2">
        <f>IFERROR(VLOOKUP(F9,Stagionalità!$A$6:$M$103,7,FALSE)*C9,"")</f>
        <v>5516.3254721475259</v>
      </c>
      <c r="M9" s="2">
        <f>IFERROR(VLOOKUP(F9,Stagionalità!$A$6:$M$103,8,FALSE)*C9,"")</f>
        <v>5290.5884444335352</v>
      </c>
      <c r="N9" s="2">
        <f>IFERROR(VLOOKUP(F9,Stagionalità!$A$6:$M$103,9,FALSE)*C9,"")</f>
        <v>0</v>
      </c>
      <c r="O9" s="2">
        <f>IFERROR(VLOOKUP(F9,Stagionalità!$A$6:$M$103,10,FALSE)*C9,"")</f>
        <v>1269.50915610069</v>
      </c>
      <c r="P9" s="2">
        <f>IFERROR(VLOOKUP(F9,Stagionalità!$A$6:$M$103,11,FALSE)*C9,"")</f>
        <v>4451.9096990530888</v>
      </c>
      <c r="Q9" s="2">
        <f>IFERROR(VLOOKUP(F9,Stagionalità!$A$6:$M$103,12,FALSE)*C9,"")</f>
        <v>2775.336230465703</v>
      </c>
      <c r="R9" s="2">
        <f>IFERROR(VLOOKUP(F9,Stagionalità!$A$6:$M$103,13,FALSE)*C9,"")</f>
        <v>0</v>
      </c>
    </row>
    <row r="10" spans="1:18" x14ac:dyDescent="0.3">
      <c r="B10" s="28" t="s">
        <v>85</v>
      </c>
      <c r="C10" s="29">
        <v>35000</v>
      </c>
      <c r="F10" s="23" t="str">
        <f t="shared" si="0"/>
        <v>System Group (Sa.Mi. Plastic)</v>
      </c>
      <c r="G10" s="2">
        <f>IFERROR(VLOOKUP(F10,Stagionalità!$A$6:$M$103,2,FALSE)*C10,"")</f>
        <v>11546.070004792055</v>
      </c>
      <c r="H10" s="2">
        <f>IFERROR(VLOOKUP(F10,Stagionalità!$A$6:$M$103,3,FALSE)*C10,"")</f>
        <v>1503.2371863497779</v>
      </c>
      <c r="I10" s="2">
        <f>IFERROR(VLOOKUP(F10,Stagionalità!$A$6:$M$103,4,FALSE)*C10,"")</f>
        <v>1542.1140101346889</v>
      </c>
      <c r="J10" s="2">
        <f>IFERROR(VLOOKUP(F10,Stagionalità!$A$6:$M$103,5,FALSE)*C10,"")</f>
        <v>6008.9927507417488</v>
      </c>
      <c r="K10" s="2">
        <f>IFERROR(VLOOKUP(F10,Stagionalità!$A$6:$M$103,6,FALSE)*C10,"")</f>
        <v>1199.1048032708325</v>
      </c>
      <c r="L10" s="2">
        <f>IFERROR(VLOOKUP(F10,Stagionalità!$A$6:$M$103,7,FALSE)*C10,"")</f>
        <v>1935.0217681664765</v>
      </c>
      <c r="M10" s="2">
        <f>IFERROR(VLOOKUP(F10,Stagionalità!$A$6:$M$103,8,FALSE)*C10,"")</f>
        <v>4089.499281191695</v>
      </c>
      <c r="N10" s="2">
        <f>IFERROR(VLOOKUP(F10,Stagionalità!$A$6:$M$103,9,FALSE)*C10,"")</f>
        <v>0</v>
      </c>
      <c r="O10" s="2">
        <f>IFERROR(VLOOKUP(F10,Stagionalità!$A$6:$M$103,10,FALSE)*C10,"")</f>
        <v>3006.4030016619231</v>
      </c>
      <c r="P10" s="2">
        <f>IFERROR(VLOOKUP(F10,Stagionalità!$A$6:$M$103,11,FALSE)*C10,"")</f>
        <v>4169.5571936908027</v>
      </c>
      <c r="Q10" s="2">
        <f>IFERROR(VLOOKUP(F10,Stagionalità!$A$6:$M$103,12,FALSE)*C10,"")</f>
        <v>0</v>
      </c>
      <c r="R10" s="2">
        <f>IFERROR(VLOOKUP(F10,Stagionalità!$A$6:$M$103,13,FALSE)*C10,"")</f>
        <v>0</v>
      </c>
    </row>
    <row r="11" spans="1:18" x14ac:dyDescent="0.3">
      <c r="B11" s="26" t="s">
        <v>32</v>
      </c>
      <c r="C11" s="27">
        <v>33000</v>
      </c>
      <c r="F11" s="23" t="str">
        <f t="shared" si="0"/>
        <v xml:space="preserve">Effebi </v>
      </c>
      <c r="G11" s="2">
        <f>IFERROR(VLOOKUP(F11,Stagionalità!$A$6:$M$103,2,FALSE)*C11,"")</f>
        <v>0</v>
      </c>
      <c r="H11" s="2">
        <f>IFERROR(VLOOKUP(F11,Stagionalità!$A$6:$M$103,3,FALSE)*C11,"")</f>
        <v>7541.8622495095642</v>
      </c>
      <c r="I11" s="2">
        <f>IFERROR(VLOOKUP(F11,Stagionalità!$A$6:$M$103,4,FALSE)*C11,"")</f>
        <v>175.72366879356167</v>
      </c>
      <c r="J11" s="2">
        <f>IFERROR(VLOOKUP(F11,Stagionalità!$A$6:$M$103,5,FALSE)*C11,"")</f>
        <v>2946.9220726179556</v>
      </c>
      <c r="K11" s="2">
        <f>IFERROR(VLOOKUP(F11,Stagionalità!$A$6:$M$103,6,FALSE)*C11,"")</f>
        <v>4778.6709695561649</v>
      </c>
      <c r="L11" s="2">
        <f>IFERROR(VLOOKUP(F11,Stagionalità!$A$6:$M$103,7,FALSE)*C11,"")</f>
        <v>514.04674705571165</v>
      </c>
      <c r="M11" s="2">
        <f>IFERROR(VLOOKUP(F11,Stagionalità!$A$6:$M$103,8,FALSE)*C11,"")</f>
        <v>5254.158024063152</v>
      </c>
      <c r="N11" s="2">
        <f>IFERROR(VLOOKUP(F11,Stagionalità!$A$6:$M$103,9,FALSE)*C11,"")</f>
        <v>737.86618638563925</v>
      </c>
      <c r="O11" s="2">
        <f>IFERROR(VLOOKUP(F11,Stagionalità!$A$6:$M$103,10,FALSE)*C11,"")</f>
        <v>910.55846060111082</v>
      </c>
      <c r="P11" s="2">
        <f>IFERROR(VLOOKUP(F11,Stagionalità!$A$6:$M$103,11,FALSE)*C11,"")</f>
        <v>4884.9200238355079</v>
      </c>
      <c r="Q11" s="2">
        <f>IFERROR(VLOOKUP(F11,Stagionalità!$A$6:$M$103,12,FALSE)*C11,"")</f>
        <v>5040.2723675488951</v>
      </c>
      <c r="R11" s="2">
        <f>IFERROR(VLOOKUP(F11,Stagionalità!$A$6:$M$103,13,FALSE)*C11,"")</f>
        <v>0</v>
      </c>
    </row>
    <row r="12" spans="1:18" x14ac:dyDescent="0.3">
      <c r="B12" s="28" t="s">
        <v>8</v>
      </c>
      <c r="C12" s="29">
        <v>30000</v>
      </c>
      <c r="F12" s="23" t="str">
        <f t="shared" si="0"/>
        <v xml:space="preserve">Haier </v>
      </c>
      <c r="G12" s="2">
        <f>IFERROR(VLOOKUP(F12,Stagionalità!$A$6:$M$103,2,FALSE)*C12,"")</f>
        <v>0</v>
      </c>
      <c r="H12" s="2">
        <f>IFERROR(VLOOKUP(F12,Stagionalità!$A$6:$M$103,3,FALSE)*C12,"")</f>
        <v>2172.0447936845599</v>
      </c>
      <c r="I12" s="2">
        <f>IFERROR(VLOOKUP(F12,Stagionalità!$A$6:$M$103,4,FALSE)*C12,"")</f>
        <v>6212.9331181812922</v>
      </c>
      <c r="J12" s="2">
        <f>IFERROR(VLOOKUP(F12,Stagionalità!$A$6:$M$103,5,FALSE)*C12,"")</f>
        <v>0</v>
      </c>
      <c r="K12" s="2">
        <f>IFERROR(VLOOKUP(F12,Stagionalità!$A$6:$M$103,6,FALSE)*C12,"")</f>
        <v>5615.9536048077598</v>
      </c>
      <c r="L12" s="2">
        <f>IFERROR(VLOOKUP(F12,Stagionalità!$A$6:$M$103,7,FALSE)*C12,"")</f>
        <v>3908.3325581928307</v>
      </c>
      <c r="M12" s="2">
        <f>IFERROR(VLOOKUP(F12,Stagionalità!$A$6:$M$103,8,FALSE)*C12,"")</f>
        <v>7929.7682262493554</v>
      </c>
      <c r="N12" s="2">
        <f>IFERROR(VLOOKUP(F12,Stagionalità!$A$6:$M$103,9,FALSE)*C12,"")</f>
        <v>0</v>
      </c>
      <c r="O12" s="2">
        <f>IFERROR(VLOOKUP(F12,Stagionalità!$A$6:$M$103,10,FALSE)*C12,"")</f>
        <v>2350.8191550024876</v>
      </c>
      <c r="P12" s="2">
        <f>IFERROR(VLOOKUP(F12,Stagionalità!$A$6:$M$103,11,FALSE)*C12,"")</f>
        <v>-0.20221056590354722</v>
      </c>
      <c r="Q12" s="2">
        <f>IFERROR(VLOOKUP(F12,Stagionalità!$A$6:$M$103,12,FALSE)*C12,"")</f>
        <v>-430.64784221104867</v>
      </c>
      <c r="R12" s="2">
        <f>IFERROR(VLOOKUP(F12,Stagionalità!$A$6:$M$103,13,FALSE)*C12,"")</f>
        <v>0</v>
      </c>
    </row>
    <row r="13" spans="1:18" x14ac:dyDescent="0.3">
      <c r="B13" s="26" t="s">
        <v>29</v>
      </c>
      <c r="C13" s="27">
        <v>29000</v>
      </c>
      <c r="F13" s="23" t="str">
        <f t="shared" si="0"/>
        <v>Caleffi</v>
      </c>
      <c r="G13" s="2">
        <f>IFERROR(VLOOKUP(F13,Stagionalità!$A$6:$M$103,2,FALSE)*C13,"")</f>
        <v>4176.3604245765273</v>
      </c>
      <c r="H13" s="2">
        <f>IFERROR(VLOOKUP(F13,Stagionalità!$A$6:$M$103,3,FALSE)*C13,"")</f>
        <v>3272.5609512531923</v>
      </c>
      <c r="I13" s="2">
        <f>IFERROR(VLOOKUP(F13,Stagionalità!$A$6:$M$103,4,FALSE)*C13,"")</f>
        <v>1880.0706329066284</v>
      </c>
      <c r="J13" s="2">
        <f>IFERROR(VLOOKUP(F13,Stagionalità!$A$6:$M$103,5,FALSE)*C13,"")</f>
        <v>36.465608053392749</v>
      </c>
      <c r="K13" s="2">
        <f>IFERROR(VLOOKUP(F13,Stagionalità!$A$6:$M$103,6,FALSE)*C13,"")</f>
        <v>2703.1364562656013</v>
      </c>
      <c r="L13" s="2">
        <f>IFERROR(VLOOKUP(F13,Stagionalità!$A$6:$M$103,7,FALSE)*C13,"")</f>
        <v>2396.9842693557948</v>
      </c>
      <c r="M13" s="2">
        <f>IFERROR(VLOOKUP(F13,Stagionalità!$A$6:$M$103,8,FALSE)*C13,"")</f>
        <v>2843.7430158560919</v>
      </c>
      <c r="N13" s="2">
        <f>IFERROR(VLOOKUP(F13,Stagionalità!$A$6:$M$103,9,FALSE)*C13,"")</f>
        <v>2315.5230304672891</v>
      </c>
      <c r="O13" s="2">
        <f>IFERROR(VLOOKUP(F13,Stagionalità!$A$6:$M$103,10,FALSE)*C13,"")</f>
        <v>3349.0056559805089</v>
      </c>
      <c r="P13" s="2">
        <f>IFERROR(VLOOKUP(F13,Stagionalità!$A$6:$M$103,11,FALSE)*C13,"")</f>
        <v>4783.9067497737815</v>
      </c>
      <c r="Q13" s="2">
        <f>IFERROR(VLOOKUP(F13,Stagionalità!$A$6:$M$103,12,FALSE)*C13,"")</f>
        <v>1965.6484933396223</v>
      </c>
      <c r="R13" s="2">
        <f>IFERROR(VLOOKUP(F13,Stagionalità!$A$6:$M$103,13,FALSE)*C13,"")</f>
        <v>0</v>
      </c>
    </row>
    <row r="14" spans="1:18" x14ac:dyDescent="0.3">
      <c r="B14" s="28" t="s">
        <v>84</v>
      </c>
      <c r="C14" s="29">
        <v>26000</v>
      </c>
      <c r="F14" s="23" t="str">
        <f t="shared" si="0"/>
        <v>Valsir</v>
      </c>
      <c r="G14" s="2">
        <f>IFERROR(VLOOKUP(F14,Stagionalità!$A$6:$M$103,2,FALSE)*C14,"")</f>
        <v>0</v>
      </c>
      <c r="H14" s="2">
        <f>IFERROR(VLOOKUP(F14,Stagionalità!$A$6:$M$103,3,FALSE)*C14,"")</f>
        <v>2242.0255036037702</v>
      </c>
      <c r="I14" s="2">
        <f>IFERROR(VLOOKUP(F14,Stagionalità!$A$6:$M$103,4,FALSE)*C14,"")</f>
        <v>6589.6137497689888</v>
      </c>
      <c r="J14" s="2">
        <f>IFERROR(VLOOKUP(F14,Stagionalità!$A$6:$M$103,5,FALSE)*C14,"")</f>
        <v>58.621326926630935</v>
      </c>
      <c r="K14" s="2">
        <f>IFERROR(VLOOKUP(F14,Stagionalità!$A$6:$M$103,6,FALSE)*C14,"")</f>
        <v>5838.1075586767693</v>
      </c>
      <c r="L14" s="2">
        <f>IFERROR(VLOOKUP(F14,Stagionalità!$A$6:$M$103,7,FALSE)*C14,"")</f>
        <v>1292.5522084642396</v>
      </c>
      <c r="M14" s="2">
        <f>IFERROR(VLOOKUP(F14,Stagionalità!$A$6:$M$103,8,FALSE)*C14,"")</f>
        <v>2044.0583995564589</v>
      </c>
      <c r="N14" s="2">
        <f>IFERROR(VLOOKUP(F14,Stagionalità!$A$6:$M$103,9,FALSE)*C14,"")</f>
        <v>1796.1190168175935</v>
      </c>
      <c r="O14" s="2">
        <f>IFERROR(VLOOKUP(F14,Stagionalità!$A$6:$M$103,10,FALSE)*C14,"")</f>
        <v>115.32064313435593</v>
      </c>
      <c r="P14" s="2">
        <f>IFERROR(VLOOKUP(F14,Stagionalità!$A$6:$M$103,11,FALSE)*C14,"")</f>
        <v>6062.0218074293107</v>
      </c>
      <c r="Q14" s="2">
        <f>IFERROR(VLOOKUP(F14,Stagionalità!$A$6:$M$103,12,FALSE)*C14,"")</f>
        <v>-132.61873960450933</v>
      </c>
      <c r="R14" s="2">
        <f>IFERROR(VLOOKUP(F14,Stagionalità!$A$6:$M$103,13,FALSE)*C14,"")</f>
        <v>0</v>
      </c>
    </row>
    <row r="15" spans="1:18" x14ac:dyDescent="0.3">
      <c r="B15" s="26" t="s">
        <v>45</v>
      </c>
      <c r="C15" s="27">
        <v>25000</v>
      </c>
      <c r="F15" s="23" t="str">
        <f t="shared" si="0"/>
        <v>Fimi</v>
      </c>
      <c r="G15" s="2">
        <f>IFERROR(VLOOKUP(F15,Stagionalità!$A$6:$M$103,2,FALSE)*C15,"")</f>
        <v>881.0739699267591</v>
      </c>
      <c r="H15" s="2">
        <f>IFERROR(VLOOKUP(F15,Stagionalità!$A$6:$M$103,3,FALSE)*C15,"")</f>
        <v>611.45205282802181</v>
      </c>
      <c r="I15" s="2">
        <f>IFERROR(VLOOKUP(F15,Stagionalità!$A$6:$M$103,4,FALSE)*C15,"")</f>
        <v>68.733709389584234</v>
      </c>
      <c r="J15" s="2">
        <f>IFERROR(VLOOKUP(F15,Stagionalità!$A$6:$M$103,5,FALSE)*C15,"")</f>
        <v>3203.0577088716623</v>
      </c>
      <c r="K15" s="2">
        <f>IFERROR(VLOOKUP(F15,Stagionalità!$A$6:$M$103,6,FALSE)*C15,"")</f>
        <v>719.18822797565815</v>
      </c>
      <c r="L15" s="2">
        <f>IFERROR(VLOOKUP(F15,Stagionalità!$A$6:$M$103,7,FALSE)*C15,"")</f>
        <v>2332.4600440233512</v>
      </c>
      <c r="M15" s="2">
        <f>IFERROR(VLOOKUP(F15,Stagionalità!$A$6:$M$103,8,FALSE)*C15,"")</f>
        <v>3454.0668119099496</v>
      </c>
      <c r="N15" s="2">
        <f>IFERROR(VLOOKUP(F15,Stagionalità!$A$6:$M$103,9,FALSE)*C15,"")</f>
        <v>2181.5343995766552</v>
      </c>
      <c r="O15" s="2">
        <f>IFERROR(VLOOKUP(F15,Stagionalità!$A$6:$M$103,10,FALSE)*C15,"")</f>
        <v>1187.8071642093535</v>
      </c>
      <c r="P15" s="2">
        <f>IFERROR(VLOOKUP(F15,Stagionalità!$A$6:$M$103,11,FALSE)*C15,"")</f>
        <v>6970.0062769868191</v>
      </c>
      <c r="Q15" s="2">
        <f>IFERROR(VLOOKUP(F15,Stagionalità!$A$6:$M$103,12,FALSE)*C15,"")</f>
        <v>582.26617520393233</v>
      </c>
      <c r="R15" s="2">
        <f>IFERROR(VLOOKUP(F15,Stagionalità!$A$6:$M$103,13,FALSE)*C15,"")</f>
        <v>0</v>
      </c>
    </row>
    <row r="16" spans="1:18" x14ac:dyDescent="0.3">
      <c r="B16" s="28" t="s">
        <v>12</v>
      </c>
      <c r="C16" s="29">
        <v>25000</v>
      </c>
      <c r="F16" s="23" t="str">
        <f t="shared" si="0"/>
        <v xml:space="preserve">Novellini </v>
      </c>
      <c r="G16" s="2">
        <f>IFERROR(VLOOKUP(F16,Stagionalità!$A$6:$M$103,2,FALSE)*C16,"")</f>
        <v>0</v>
      </c>
      <c r="H16" s="2">
        <f>IFERROR(VLOOKUP(F16,Stagionalità!$A$6:$M$103,3,FALSE)*C16,"")</f>
        <v>2684.6344975062111</v>
      </c>
      <c r="I16" s="2">
        <f>IFERROR(VLOOKUP(F16,Stagionalità!$A$6:$M$103,4,FALSE)*C16,"")</f>
        <v>1273.5634139081094</v>
      </c>
      <c r="J16" s="2">
        <f>IFERROR(VLOOKUP(F16,Stagionalità!$A$6:$M$103,5,FALSE)*C16,"")</f>
        <v>3998.9712996656726</v>
      </c>
      <c r="K16" s="2">
        <f>IFERROR(VLOOKUP(F16,Stagionalità!$A$6:$M$103,6,FALSE)*C16,"")</f>
        <v>1819.9490914834539</v>
      </c>
      <c r="L16" s="2">
        <f>IFERROR(VLOOKUP(F16,Stagionalità!$A$6:$M$103,7,FALSE)*C16,"")</f>
        <v>3550.4944039106804</v>
      </c>
      <c r="M16" s="2">
        <f>IFERROR(VLOOKUP(F16,Stagionalità!$A$6:$M$103,8,FALSE)*C16,"")</f>
        <v>3594.0521680669544</v>
      </c>
      <c r="N16" s="2">
        <f>IFERROR(VLOOKUP(F16,Stagionalità!$A$6:$M$103,9,FALSE)*C16,"")</f>
        <v>1161.7428775664366</v>
      </c>
      <c r="O16" s="2">
        <f>IFERROR(VLOOKUP(F16,Stagionalità!$A$6:$M$103,10,FALSE)*C16,"")</f>
        <v>1953.6497599361705</v>
      </c>
      <c r="P16" s="2">
        <f>IFERROR(VLOOKUP(F16,Stagionalità!$A$6:$M$103,11,FALSE)*C16,"")</f>
        <v>3456.3014982979876</v>
      </c>
      <c r="Q16" s="2">
        <f>IFERROR(VLOOKUP(F16,Stagionalità!$A$6:$M$103,12,FALSE)*C16,"")</f>
        <v>2561.6460825349773</v>
      </c>
      <c r="R16" s="2">
        <f>IFERROR(VLOOKUP(F16,Stagionalità!$A$6:$M$103,13,FALSE)*C16,"")</f>
        <v>0</v>
      </c>
    </row>
    <row r="17" spans="2:18" x14ac:dyDescent="0.3">
      <c r="B17" s="26" t="s">
        <v>59</v>
      </c>
      <c r="C17" s="27">
        <v>24000</v>
      </c>
      <c r="F17" s="23" t="str">
        <f t="shared" si="0"/>
        <v xml:space="preserve">Carlo Nobili </v>
      </c>
      <c r="G17" s="2">
        <f>IFERROR(VLOOKUP(F17,Stagionalità!$A$6:$M$103,2,FALSE)*C17,"")</f>
        <v>0</v>
      </c>
      <c r="H17" s="2">
        <f>IFERROR(VLOOKUP(F17,Stagionalità!$A$6:$M$103,3,FALSE)*C17,"")</f>
        <v>8130.0882134126905</v>
      </c>
      <c r="I17" s="2">
        <f>IFERROR(VLOOKUP(F17,Stagionalità!$A$6:$M$103,4,FALSE)*C17,"")</f>
        <v>799.23477521521954</v>
      </c>
      <c r="J17" s="2">
        <f>IFERROR(VLOOKUP(F17,Stagionalità!$A$6:$M$103,5,FALSE)*C17,"")</f>
        <v>3551.4932511425231</v>
      </c>
      <c r="K17" s="2">
        <f>IFERROR(VLOOKUP(F17,Stagionalità!$A$6:$M$103,6,FALSE)*C17,"")</f>
        <v>916.56924221490056</v>
      </c>
      <c r="L17" s="2">
        <f>IFERROR(VLOOKUP(F17,Stagionalità!$A$6:$M$103,7,FALSE)*C17,"")</f>
        <v>0</v>
      </c>
      <c r="M17" s="2">
        <f>IFERROR(VLOOKUP(F17,Stagionalità!$A$6:$M$103,8,FALSE)*C17,"")</f>
        <v>96.928472738867043</v>
      </c>
      <c r="N17" s="2">
        <f>IFERROR(VLOOKUP(F17,Stagionalità!$A$6:$M$103,9,FALSE)*C17,"")</f>
        <v>3052.3966415134446</v>
      </c>
      <c r="O17" s="2">
        <f>IFERROR(VLOOKUP(F17,Stagionalità!$A$6:$M$103,10,FALSE)*C17,"")</f>
        <v>-11.053246891274311</v>
      </c>
      <c r="P17" s="2">
        <f>IFERROR(VLOOKUP(F17,Stagionalità!$A$6:$M$103,11,FALSE)*C17,"")</f>
        <v>584.97183547667134</v>
      </c>
      <c r="Q17" s="2">
        <f>IFERROR(VLOOKUP(F17,Stagionalità!$A$6:$M$103,12,FALSE)*C17,"")</f>
        <v>3848.2304176851953</v>
      </c>
      <c r="R17" s="2">
        <f>IFERROR(VLOOKUP(F17,Stagionalità!$A$6:$M$103,13,FALSE)*C17,"")</f>
        <v>0</v>
      </c>
    </row>
    <row r="18" spans="2:18" x14ac:dyDescent="0.3">
      <c r="B18" s="28" t="s">
        <v>136</v>
      </c>
      <c r="C18" s="29">
        <v>22000</v>
      </c>
      <c r="F18" s="23" t="str">
        <f t="shared" si="0"/>
        <v>Ferrari</v>
      </c>
      <c r="G18" s="2" t="str">
        <f>IFERROR(VLOOKUP(F18,Stagionalità!$A$6:$M$103,2,FALSE)*C18,"")</f>
        <v/>
      </c>
      <c r="H18" s="2" t="str">
        <f>IFERROR(VLOOKUP(F18,Stagionalità!$A$6:$M$103,3,FALSE)*C18,"")</f>
        <v/>
      </c>
      <c r="I18" s="2" t="str">
        <f>IFERROR(VLOOKUP(F18,Stagionalità!$A$6:$M$103,4,FALSE)*C18,"")</f>
        <v/>
      </c>
      <c r="J18" s="2" t="str">
        <f>IFERROR(VLOOKUP(F18,Stagionalità!$A$6:$M$103,5,FALSE)*C18,"")</f>
        <v/>
      </c>
      <c r="K18" s="2" t="str">
        <f>IFERROR(VLOOKUP(F18,Stagionalità!$A$6:$M$103,6,FALSE)*C18,"")</f>
        <v/>
      </c>
      <c r="L18" s="2" t="str">
        <f>IFERROR(VLOOKUP(F18,Stagionalità!$A$6:$M$103,7,FALSE)*C18,"")</f>
        <v/>
      </c>
      <c r="M18" s="2" t="str">
        <f>IFERROR(VLOOKUP(F18,Stagionalità!$A$6:$M$103,8,FALSE)*C18,"")</f>
        <v/>
      </c>
      <c r="N18" s="2" t="str">
        <f>IFERROR(VLOOKUP(F18,Stagionalità!$A$6:$M$103,9,FALSE)*C18,"")</f>
        <v/>
      </c>
      <c r="O18" s="2" t="str">
        <f>IFERROR(VLOOKUP(F18,Stagionalità!$A$6:$M$103,10,FALSE)*C18,"")</f>
        <v/>
      </c>
      <c r="P18" s="2" t="str">
        <f>IFERROR(VLOOKUP(F18,Stagionalità!$A$6:$M$103,11,FALSE)*C18,"")</f>
        <v/>
      </c>
      <c r="Q18" s="2" t="str">
        <f>IFERROR(VLOOKUP(F18,Stagionalità!$A$6:$M$103,12,FALSE)*C18,"")</f>
        <v/>
      </c>
      <c r="R18" s="2" t="str">
        <f>IFERROR(VLOOKUP(F18,Stagionalità!$A$6:$M$103,13,FALSE)*C18,"")</f>
        <v/>
      </c>
    </row>
    <row r="19" spans="2:18" x14ac:dyDescent="0.3">
      <c r="B19" s="26" t="s">
        <v>53</v>
      </c>
      <c r="C19" s="27">
        <v>19000</v>
      </c>
      <c r="F19" s="23" t="str">
        <f t="shared" si="0"/>
        <v xml:space="preserve">Ariston </v>
      </c>
      <c r="G19" s="2">
        <f>IFERROR(VLOOKUP(F19,Stagionalità!$A$6:$M$103,2,FALSE)*C19,"")</f>
        <v>0</v>
      </c>
      <c r="H19" s="2">
        <f>IFERROR(VLOOKUP(F19,Stagionalità!$A$6:$M$103,3,FALSE)*C19,"")</f>
        <v>0</v>
      </c>
      <c r="I19" s="2">
        <f>IFERROR(VLOOKUP(F19,Stagionalità!$A$6:$M$103,4,FALSE)*C19,"")</f>
        <v>3011.989348327872</v>
      </c>
      <c r="J19" s="2">
        <f>IFERROR(VLOOKUP(F19,Stagionalità!$A$6:$M$103,5,FALSE)*C19,"")</f>
        <v>3383.0308836974309</v>
      </c>
      <c r="K19" s="2">
        <f>IFERROR(VLOOKUP(F19,Stagionalità!$A$6:$M$103,6,FALSE)*C19,"")</f>
        <v>1772.5191309293116</v>
      </c>
      <c r="L19" s="2">
        <f>IFERROR(VLOOKUP(F19,Stagionalità!$A$6:$M$103,7,FALSE)*C19,"")</f>
        <v>3078.3764380509961</v>
      </c>
      <c r="M19" s="2">
        <f>IFERROR(VLOOKUP(F19,Stagionalità!$A$6:$M$103,8,FALSE)*C19,"")</f>
        <v>4105.4054814619931</v>
      </c>
      <c r="N19" s="2">
        <f>IFERROR(VLOOKUP(F19,Stagionalità!$A$6:$M$103,9,FALSE)*C19,"")</f>
        <v>733.76447867604145</v>
      </c>
      <c r="O19" s="2">
        <f>IFERROR(VLOOKUP(F19,Stagionalità!$A$6:$M$103,10,FALSE)*C19,"")</f>
        <v>513.51452170549726</v>
      </c>
      <c r="P19" s="2">
        <f>IFERROR(VLOOKUP(F19,Stagionalità!$A$6:$M$103,11,FALSE)*C19,"")</f>
        <v>1963.5234548171074</v>
      </c>
      <c r="Q19" s="2">
        <f>IFERROR(VLOOKUP(F19,Stagionalità!$A$6:$M$103,12,FALSE)*C19,"")</f>
        <v>2563.1459735880962</v>
      </c>
      <c r="R19" s="2">
        <f>IFERROR(VLOOKUP(F19,Stagionalità!$A$6:$M$103,13,FALSE)*C19,"")</f>
        <v>0</v>
      </c>
    </row>
    <row r="20" spans="2:18" x14ac:dyDescent="0.3">
      <c r="B20" s="28" t="s">
        <v>82</v>
      </c>
      <c r="C20" s="29">
        <v>14000</v>
      </c>
      <c r="F20" s="23" t="str">
        <f t="shared" si="0"/>
        <v xml:space="preserve">Va-Albertoni </v>
      </c>
      <c r="G20" s="2">
        <f>IFERROR(VLOOKUP(F20,Stagionalità!$A$6:$M$103,2,FALSE)*C20,"")</f>
        <v>0</v>
      </c>
      <c r="H20" s="2">
        <f>IFERROR(VLOOKUP(F20,Stagionalità!$A$6:$M$103,3,FALSE)*C20,"")</f>
        <v>5873.6907383368625</v>
      </c>
      <c r="I20" s="2">
        <f>IFERROR(VLOOKUP(F20,Stagionalità!$A$6:$M$103,4,FALSE)*C20,"")</f>
        <v>0</v>
      </c>
      <c r="J20" s="2">
        <f>IFERROR(VLOOKUP(F20,Stagionalità!$A$6:$M$103,5,FALSE)*C20,"")</f>
        <v>1595.6674146910595</v>
      </c>
      <c r="K20" s="2">
        <f>IFERROR(VLOOKUP(F20,Stagionalità!$A$6:$M$103,6,FALSE)*C20,"")</f>
        <v>2644.1908986278031</v>
      </c>
      <c r="L20" s="2">
        <f>IFERROR(VLOOKUP(F20,Stagionalità!$A$6:$M$103,7,FALSE)*C20,"")</f>
        <v>235.91673279762952</v>
      </c>
      <c r="M20" s="2">
        <f>IFERROR(VLOOKUP(F20,Stagionalità!$A$6:$M$103,8,FALSE)*C20,"")</f>
        <v>631.04178600896466</v>
      </c>
      <c r="N20" s="2">
        <f>IFERROR(VLOOKUP(F20,Stagionalità!$A$6:$M$103,9,FALSE)*C20,"")</f>
        <v>0</v>
      </c>
      <c r="O20" s="2">
        <f>IFERROR(VLOOKUP(F20,Stagionalità!$A$6:$M$103,10,FALSE)*C20,"")</f>
        <v>411.29078878909507</v>
      </c>
      <c r="P20" s="2">
        <f>IFERROR(VLOOKUP(F20,Stagionalità!$A$6:$M$103,11,FALSE)*C20,"")</f>
        <v>2608.2016407485849</v>
      </c>
      <c r="Q20" s="2">
        <f>IFERROR(VLOOKUP(F20,Stagionalità!$A$6:$M$103,12,FALSE)*C20,"")</f>
        <v>0</v>
      </c>
      <c r="R20" s="2">
        <f>IFERROR(VLOOKUP(F20,Stagionalità!$A$6:$M$103,13,FALSE)*C20,"")</f>
        <v>0</v>
      </c>
    </row>
    <row r="21" spans="2:18" x14ac:dyDescent="0.3">
      <c r="B21" s="26" t="s">
        <v>21</v>
      </c>
      <c r="C21" s="27">
        <v>14000</v>
      </c>
      <c r="F21" s="23" t="str">
        <f t="shared" si="0"/>
        <v xml:space="preserve">Omp Tea </v>
      </c>
      <c r="G21" s="2">
        <f>IFERROR(VLOOKUP(F21,Stagionalità!$A$6:$M$103,2,FALSE)*C21,"")</f>
        <v>898.84570792787929</v>
      </c>
      <c r="H21" s="2">
        <f>IFERROR(VLOOKUP(F21,Stagionalità!$A$6:$M$103,3,FALSE)*C21,"")</f>
        <v>1605.2498406801926</v>
      </c>
      <c r="I21" s="2">
        <f>IFERROR(VLOOKUP(F21,Stagionalità!$A$6:$M$103,4,FALSE)*C21,"")</f>
        <v>1062.7039485486016</v>
      </c>
      <c r="J21" s="2">
        <f>IFERROR(VLOOKUP(F21,Stagionalità!$A$6:$M$103,5,FALSE)*C21,"")</f>
        <v>803.2454474321421</v>
      </c>
      <c r="K21" s="2">
        <f>IFERROR(VLOOKUP(F21,Stagionalità!$A$6:$M$103,6,FALSE)*C21,"")</f>
        <v>0</v>
      </c>
      <c r="L21" s="2">
        <f>IFERROR(VLOOKUP(F21,Stagionalità!$A$6:$M$103,7,FALSE)*C21,"")</f>
        <v>6862.2185553654654</v>
      </c>
      <c r="M21" s="2">
        <f>IFERROR(VLOOKUP(F21,Stagionalità!$A$6:$M$103,8,FALSE)*C21,"")</f>
        <v>804.76011986154435</v>
      </c>
      <c r="N21" s="2">
        <f>IFERROR(VLOOKUP(F21,Stagionalità!$A$6:$M$103,9,FALSE)*C21,"")</f>
        <v>0</v>
      </c>
      <c r="O21" s="2">
        <f>IFERROR(VLOOKUP(F21,Stagionalità!$A$6:$M$103,10,FALSE)*C21,"")</f>
        <v>0</v>
      </c>
      <c r="P21" s="2">
        <f>IFERROR(VLOOKUP(F21,Stagionalità!$A$6:$M$103,11,FALSE)*C21,"")</f>
        <v>983.93121013950963</v>
      </c>
      <c r="Q21" s="2">
        <f>IFERROR(VLOOKUP(F21,Stagionalità!$A$6:$M$103,12,FALSE)*C21,"")</f>
        <v>2187.4117459007866</v>
      </c>
      <c r="R21" s="2">
        <f>IFERROR(VLOOKUP(F21,Stagionalità!$A$6:$M$103,13,FALSE)*C21,"")</f>
        <v>0</v>
      </c>
    </row>
    <row r="22" spans="2:18" x14ac:dyDescent="0.3">
      <c r="B22" s="28" t="s">
        <v>91</v>
      </c>
      <c r="C22" s="29">
        <v>14000</v>
      </c>
      <c r="F22" s="23" t="str">
        <f t="shared" si="0"/>
        <v xml:space="preserve">Bernasconi </v>
      </c>
      <c r="G22" s="2">
        <f>IFERROR(VLOOKUP(F22,Stagionalità!$A$6:$M$103,2,FALSE)*C22,"")</f>
        <v>5217.2276802345023</v>
      </c>
      <c r="H22" s="2">
        <f>IFERROR(VLOOKUP(F22,Stagionalità!$A$6:$M$103,3,FALSE)*C22,"")</f>
        <v>948.76508129009062</v>
      </c>
      <c r="I22" s="2">
        <f>IFERROR(VLOOKUP(F22,Stagionalità!$A$6:$M$103,4,FALSE)*C22,"")</f>
        <v>1232.8426107456828</v>
      </c>
      <c r="J22" s="2">
        <f>IFERROR(VLOOKUP(F22,Stagionalità!$A$6:$M$103,5,FALSE)*C22,"")</f>
        <v>-174.20198663791575</v>
      </c>
      <c r="K22" s="2">
        <f>IFERROR(VLOOKUP(F22,Stagionalità!$A$6:$M$103,6,FALSE)*C22,"")</f>
        <v>1614.8326204531797</v>
      </c>
      <c r="L22" s="2">
        <f>IFERROR(VLOOKUP(F22,Stagionalità!$A$6:$M$103,7,FALSE)*C22,"")</f>
        <v>642.05575964563479</v>
      </c>
      <c r="M22" s="2">
        <f>IFERROR(VLOOKUP(F22,Stagionalità!$A$6:$M$103,8,FALSE)*C22,"")</f>
        <v>2079.041323482626</v>
      </c>
      <c r="N22" s="2">
        <f>IFERROR(VLOOKUP(F22,Stagionalità!$A$6:$M$103,9,FALSE)*C22,"")</f>
        <v>0</v>
      </c>
      <c r="O22" s="2">
        <f>IFERROR(VLOOKUP(F22,Stagionalità!$A$6:$M$103,10,FALSE)*C22,"")</f>
        <v>0</v>
      </c>
      <c r="P22" s="2">
        <f>IFERROR(VLOOKUP(F22,Stagionalità!$A$6:$M$103,11,FALSE)*C22,"")</f>
        <v>2041.6198739928818</v>
      </c>
      <c r="Q22" s="2">
        <f>IFERROR(VLOOKUP(F22,Stagionalità!$A$6:$M$103,12,FALSE)*C22,"")</f>
        <v>157.92765331455158</v>
      </c>
      <c r="R22" s="2">
        <f>IFERROR(VLOOKUP(F22,Stagionalità!$A$6:$M$103,13,FALSE)*C22,"")</f>
        <v>0</v>
      </c>
    </row>
    <row r="23" spans="2:18" x14ac:dyDescent="0.3">
      <c r="B23" s="26" t="s">
        <v>31</v>
      </c>
      <c r="C23" s="27">
        <v>13000</v>
      </c>
      <c r="F23" s="23" t="str">
        <f t="shared" si="0"/>
        <v xml:space="preserve">L'isolante K-Flex </v>
      </c>
      <c r="G23" s="2">
        <f>IFERROR(VLOOKUP(F23,Stagionalità!$A$6:$M$103,2,FALSE)*C23,"")</f>
        <v>1203.5953881810156</v>
      </c>
      <c r="H23" s="2">
        <f>IFERROR(VLOOKUP(F23,Stagionalità!$A$6:$M$103,3,FALSE)*C23,"")</f>
        <v>1075.4994410712877</v>
      </c>
      <c r="I23" s="2">
        <f>IFERROR(VLOOKUP(F23,Stagionalità!$A$6:$M$103,4,FALSE)*C23,"")</f>
        <v>0</v>
      </c>
      <c r="J23" s="2">
        <f>IFERROR(VLOOKUP(F23,Stagionalità!$A$6:$M$103,5,FALSE)*C23,"")</f>
        <v>2450.2043220728137</v>
      </c>
      <c r="K23" s="2">
        <f>IFERROR(VLOOKUP(F23,Stagionalità!$A$6:$M$103,6,FALSE)*C23,"")</f>
        <v>1002.6779101786869</v>
      </c>
      <c r="L23" s="2">
        <f>IFERROR(VLOOKUP(F23,Stagionalità!$A$6:$M$103,7,FALSE)*C23,"")</f>
        <v>0</v>
      </c>
      <c r="M23" s="2">
        <f>IFERROR(VLOOKUP(F23,Stagionalità!$A$6:$M$103,8,FALSE)*C23,"")</f>
        <v>1403.9601220211737</v>
      </c>
      <c r="N23" s="2">
        <f>IFERROR(VLOOKUP(F23,Stagionalità!$A$6:$M$103,9,FALSE)*C23,"")</f>
        <v>1731.2148157081378</v>
      </c>
      <c r="O23" s="2">
        <f>IFERROR(VLOOKUP(F23,Stagionalità!$A$6:$M$103,10,FALSE)*C23,"")</f>
        <v>1871.0691386313288</v>
      </c>
      <c r="P23" s="2">
        <f>IFERROR(VLOOKUP(F23,Stagionalità!$A$6:$M$103,11,FALSE)*C23,"")</f>
        <v>839.56813286887336</v>
      </c>
      <c r="Q23" s="2">
        <f>IFERROR(VLOOKUP(F23,Stagionalità!$A$6:$M$103,12,FALSE)*C23,"")</f>
        <v>4053.4940388668056</v>
      </c>
      <c r="R23" s="2">
        <f>IFERROR(VLOOKUP(F23,Stagionalità!$A$6:$M$103,13,FALSE)*C23,"")</f>
        <v>0</v>
      </c>
    </row>
    <row r="24" spans="2:18" x14ac:dyDescent="0.3">
      <c r="B24" s="28" t="s">
        <v>68</v>
      </c>
      <c r="C24" s="29">
        <v>13000</v>
      </c>
      <c r="F24" s="23" t="str">
        <f t="shared" si="0"/>
        <v>Ebara</v>
      </c>
      <c r="G24" s="2">
        <f>IFERROR(VLOOKUP(F24,Stagionalità!$A$6:$M$103,2,FALSE)*C24,"")</f>
        <v>0</v>
      </c>
      <c r="H24" s="2">
        <f>IFERROR(VLOOKUP(F24,Stagionalità!$A$6:$M$103,3,FALSE)*C24,"")</f>
        <v>4443.8225248036588</v>
      </c>
      <c r="I24" s="2">
        <f>IFERROR(VLOOKUP(F24,Stagionalità!$A$6:$M$103,4,FALSE)*C24,"")</f>
        <v>0</v>
      </c>
      <c r="J24" s="2">
        <f>IFERROR(VLOOKUP(F24,Stagionalità!$A$6:$M$103,5,FALSE)*C24,"")</f>
        <v>2560.2450511021402</v>
      </c>
      <c r="K24" s="2">
        <f>IFERROR(VLOOKUP(F24,Stagionalità!$A$6:$M$103,6,FALSE)*C24,"")</f>
        <v>1186.4731924491573</v>
      </c>
      <c r="L24" s="2">
        <f>IFERROR(VLOOKUP(F24,Stagionalità!$A$6:$M$103,7,FALSE)*C24,"")</f>
        <v>0</v>
      </c>
      <c r="M24" s="2">
        <f>IFERROR(VLOOKUP(F24,Stagionalità!$A$6:$M$103,8,FALSE)*C24,"")</f>
        <v>4045.2150342521786</v>
      </c>
      <c r="N24" s="2">
        <f>IFERROR(VLOOKUP(F24,Stagionalità!$A$6:$M$103,9,FALSE)*C24,"")</f>
        <v>764.24419739286452</v>
      </c>
      <c r="O24" s="2">
        <f>IFERROR(VLOOKUP(F24,Stagionalità!$A$6:$M$103,10,FALSE)*C24,"")</f>
        <v>0</v>
      </c>
      <c r="P24" s="2">
        <f>IFERROR(VLOOKUP(F24,Stagionalità!$A$6:$M$103,11,FALSE)*C24,"")</f>
        <v>0</v>
      </c>
      <c r="Q24" s="2">
        <f>IFERROR(VLOOKUP(F24,Stagionalità!$A$6:$M$103,12,FALSE)*C24,"")</f>
        <v>3127.6145884631333</v>
      </c>
      <c r="R24" s="2">
        <f>IFERROR(VLOOKUP(F24,Stagionalità!$A$6:$M$103,13,FALSE)*C24,"")</f>
        <v>0</v>
      </c>
    </row>
    <row r="25" spans="2:18" x14ac:dyDescent="0.3">
      <c r="B25" s="26" t="s">
        <v>33</v>
      </c>
      <c r="C25" s="27">
        <v>13000</v>
      </c>
      <c r="F25" s="23" t="str">
        <f t="shared" si="0"/>
        <v>Paini</v>
      </c>
      <c r="G25" s="2">
        <f>IFERROR(VLOOKUP(F25,Stagionalità!$A$6:$M$103,2,FALSE)*C25,"")</f>
        <v>-22.858092883460117</v>
      </c>
      <c r="H25" s="2">
        <f>IFERROR(VLOOKUP(F25,Stagionalità!$A$6:$M$103,3,FALSE)*C25,"")</f>
        <v>6687.700300407515</v>
      </c>
      <c r="I25" s="2">
        <f>IFERROR(VLOOKUP(F25,Stagionalità!$A$6:$M$103,4,FALSE)*C25,"")</f>
        <v>379.98217934504811</v>
      </c>
      <c r="J25" s="2">
        <f>IFERROR(VLOOKUP(F25,Stagionalità!$A$6:$M$103,5,FALSE)*C25,"")</f>
        <v>0</v>
      </c>
      <c r="K25" s="2">
        <f>IFERROR(VLOOKUP(F25,Stagionalità!$A$6:$M$103,6,FALSE)*C25,"")</f>
        <v>0</v>
      </c>
      <c r="L25" s="2">
        <f>IFERROR(VLOOKUP(F25,Stagionalità!$A$6:$M$103,7,FALSE)*C25,"")</f>
        <v>1930.8763916161722</v>
      </c>
      <c r="M25" s="2">
        <f>IFERROR(VLOOKUP(F25,Stagionalità!$A$6:$M$103,8,FALSE)*C25,"")</f>
        <v>0</v>
      </c>
      <c r="N25" s="2">
        <f>IFERROR(VLOOKUP(F25,Stagionalità!$A$6:$M$103,9,FALSE)*C25,"")</f>
        <v>0</v>
      </c>
      <c r="O25" s="2">
        <f>IFERROR(VLOOKUP(F25,Stagionalità!$A$6:$M$103,10,FALSE)*C25,"")</f>
        <v>81.23337932788651</v>
      </c>
      <c r="P25" s="2">
        <f>IFERROR(VLOOKUP(F25,Stagionalità!$A$6:$M$103,11,FALSE)*C25,"")</f>
        <v>1499.570572781593</v>
      </c>
      <c r="Q25" s="2">
        <f>IFERROR(VLOOKUP(F25,Stagionalità!$A$6:$M$103,12,FALSE)*C25,"")</f>
        <v>0</v>
      </c>
      <c r="R25" s="2">
        <f>IFERROR(VLOOKUP(F25,Stagionalità!$A$6:$M$103,13,FALSE)*C25,"")</f>
        <v>0</v>
      </c>
    </row>
    <row r="26" spans="2:18" x14ac:dyDescent="0.3">
      <c r="B26" s="28" t="s">
        <v>26</v>
      </c>
      <c r="C26" s="29">
        <v>12000</v>
      </c>
      <c r="F26" s="23" t="str">
        <f t="shared" si="0"/>
        <v>Neoperl</v>
      </c>
      <c r="G26" s="2">
        <f>IFERROR(VLOOKUP(F26,Stagionalità!$A$6:$M$103,2,FALSE)*C26,"")</f>
        <v>934.50338060498177</v>
      </c>
      <c r="H26" s="2">
        <f>IFERROR(VLOOKUP(F26,Stagionalità!$A$6:$M$103,3,FALSE)*C26,"")</f>
        <v>2634.425689926999</v>
      </c>
      <c r="I26" s="2">
        <f>IFERROR(VLOOKUP(F26,Stagionalità!$A$6:$M$103,4,FALSE)*C26,"")</f>
        <v>474.74110308193917</v>
      </c>
      <c r="J26" s="2">
        <f>IFERROR(VLOOKUP(F26,Stagionalità!$A$6:$M$103,5,FALSE)*C26,"")</f>
        <v>560.47579059495092</v>
      </c>
      <c r="K26" s="2">
        <f>IFERROR(VLOOKUP(F26,Stagionalità!$A$6:$M$103,6,FALSE)*C26,"")</f>
        <v>370.59631719477676</v>
      </c>
      <c r="L26" s="2">
        <f>IFERROR(VLOOKUP(F26,Stagionalità!$A$6:$M$103,7,FALSE)*C26,"")</f>
        <v>1954.5717703969451</v>
      </c>
      <c r="M26" s="2">
        <f>IFERROR(VLOOKUP(F26,Stagionalità!$A$6:$M$103,8,FALSE)*C26,"")</f>
        <v>792.20925108228812</v>
      </c>
      <c r="N26" s="2">
        <f>IFERROR(VLOOKUP(F26,Stagionalità!$A$6:$M$103,9,FALSE)*C26,"")</f>
        <v>1494.7152271372213</v>
      </c>
      <c r="O26" s="2">
        <f>IFERROR(VLOOKUP(F26,Stagionalità!$A$6:$M$103,10,FALSE)*C26,"")</f>
        <v>492.81184480403238</v>
      </c>
      <c r="P26" s="2">
        <f>IFERROR(VLOOKUP(F26,Stagionalità!$A$6:$M$103,11,FALSE)*C26,"")</f>
        <v>1340.2325378614405</v>
      </c>
      <c r="Q26" s="2">
        <f>IFERROR(VLOOKUP(F26,Stagionalità!$A$6:$M$103,12,FALSE)*C26,"")</f>
        <v>307.11777011257618</v>
      </c>
      <c r="R26" s="2">
        <f>IFERROR(VLOOKUP(F26,Stagionalità!$A$6:$M$103,13,FALSE)*C26,"")</f>
        <v>0</v>
      </c>
    </row>
    <row r="27" spans="2:18" x14ac:dyDescent="0.3">
      <c r="B27" s="26" t="s">
        <v>88</v>
      </c>
      <c r="C27" s="27">
        <v>12000</v>
      </c>
      <c r="F27" s="23" t="str">
        <f t="shared" si="0"/>
        <v>Wilo</v>
      </c>
      <c r="G27" s="2">
        <f>IFERROR(VLOOKUP(F27,Stagionalità!$A$6:$M$103,2,FALSE)*C27,"")</f>
        <v>1354.5597317430336</v>
      </c>
      <c r="H27" s="2">
        <f>IFERROR(VLOOKUP(F27,Stagionalità!$A$6:$M$103,3,FALSE)*C27,"")</f>
        <v>1385.2692119951612</v>
      </c>
      <c r="I27" s="2">
        <f>IFERROR(VLOOKUP(F27,Stagionalità!$A$6:$M$103,4,FALSE)*C27,"")</f>
        <v>0</v>
      </c>
      <c r="J27" s="2">
        <f>IFERROR(VLOOKUP(F27,Stagionalità!$A$6:$M$103,5,FALSE)*C27,"")</f>
        <v>1698.0411299051336</v>
      </c>
      <c r="K27" s="2">
        <f>IFERROR(VLOOKUP(F27,Stagionalità!$A$6:$M$103,6,FALSE)*C27,"")</f>
        <v>6450.0519960101028</v>
      </c>
      <c r="L27" s="2">
        <f>IFERROR(VLOOKUP(F27,Stagionalità!$A$6:$M$103,7,FALSE)*C27,"")</f>
        <v>0</v>
      </c>
      <c r="M27" s="2">
        <f>IFERROR(VLOOKUP(F27,Stagionalità!$A$6:$M$103,8,FALSE)*C27,"")</f>
        <v>0</v>
      </c>
      <c r="N27" s="2">
        <f>IFERROR(VLOOKUP(F27,Stagionalità!$A$6:$M$103,9,FALSE)*C27,"")</f>
        <v>0</v>
      </c>
      <c r="O27" s="2">
        <f>IFERROR(VLOOKUP(F27,Stagionalità!$A$6:$M$103,10,FALSE)*C27,"")</f>
        <v>1112.0779303465692</v>
      </c>
      <c r="P27" s="2">
        <f>IFERROR(VLOOKUP(F27,Stagionalità!$A$6:$M$103,11,FALSE)*C27,"")</f>
        <v>0</v>
      </c>
      <c r="Q27" s="2">
        <f>IFERROR(VLOOKUP(F27,Stagionalità!$A$6:$M$103,12,FALSE)*C27,"")</f>
        <v>0</v>
      </c>
      <c r="R27" s="2">
        <f>IFERROR(VLOOKUP(F27,Stagionalità!$A$6:$M$103,13,FALSE)*C27,"")</f>
        <v>0</v>
      </c>
    </row>
    <row r="28" spans="2:18" x14ac:dyDescent="0.3">
      <c r="B28" s="28" t="s">
        <v>22</v>
      </c>
      <c r="C28" s="29">
        <v>11000</v>
      </c>
      <c r="F28" s="23" t="str">
        <f t="shared" si="0"/>
        <v xml:space="preserve">GBD </v>
      </c>
      <c r="G28" s="2">
        <f>IFERROR(VLOOKUP(F28,Stagionalità!$A$6:$M$103,2,FALSE)*C28,"")</f>
        <v>752.76631596010134</v>
      </c>
      <c r="H28" s="2">
        <f>IFERROR(VLOOKUP(F28,Stagionalità!$A$6:$M$103,3,FALSE)*C28,"")</f>
        <v>0</v>
      </c>
      <c r="I28" s="2">
        <f>IFERROR(VLOOKUP(F28,Stagionalità!$A$6:$M$103,4,FALSE)*C28,"")</f>
        <v>993.12774183244767</v>
      </c>
      <c r="J28" s="2">
        <f>IFERROR(VLOOKUP(F28,Stagionalità!$A$6:$M$103,5,FALSE)*C28,"")</f>
        <v>280.17430911432541</v>
      </c>
      <c r="K28" s="2">
        <f>IFERROR(VLOOKUP(F28,Stagionalità!$A$6:$M$103,6,FALSE)*C28,"")</f>
        <v>2461.8203437320904</v>
      </c>
      <c r="L28" s="2">
        <f>IFERROR(VLOOKUP(F28,Stagionalità!$A$6:$M$103,7,FALSE)*C28,"")</f>
        <v>959.12243385414854</v>
      </c>
      <c r="M28" s="2">
        <f>IFERROR(VLOOKUP(F28,Stagionalità!$A$6:$M$103,8,FALSE)*C28,"")</f>
        <v>234.73916915141953</v>
      </c>
      <c r="N28" s="2">
        <f>IFERROR(VLOOKUP(F28,Stagionalità!$A$6:$M$103,9,FALSE)*C28,"")</f>
        <v>0</v>
      </c>
      <c r="O28" s="2">
        <f>IFERROR(VLOOKUP(F28,Stagionalità!$A$6:$M$103,10,FALSE)*C28,"")</f>
        <v>999.04116811703091</v>
      </c>
      <c r="P28" s="2">
        <f>IFERROR(VLOOKUP(F28,Stagionalità!$A$6:$M$103,11,FALSE)*C28,"")</f>
        <v>2324.4955203908789</v>
      </c>
      <c r="Q28" s="2">
        <f>IFERROR(VLOOKUP(F28,Stagionalità!$A$6:$M$103,12,FALSE)*C28,"")</f>
        <v>602.49203449372362</v>
      </c>
      <c r="R28" s="2">
        <f>IFERROR(VLOOKUP(F28,Stagionalità!$A$6:$M$103,13,FALSE)*C28,"")</f>
        <v>0</v>
      </c>
    </row>
    <row r="29" spans="2:18" x14ac:dyDescent="0.3">
      <c r="B29" s="26" t="s">
        <v>30</v>
      </c>
      <c r="C29" s="27">
        <v>10000</v>
      </c>
      <c r="F29" s="23" t="str">
        <f t="shared" si="0"/>
        <v xml:space="preserve">Thermomat Saniline </v>
      </c>
      <c r="G29" s="2">
        <f>IFERROR(VLOOKUP(F29,Stagionalità!$A$6:$M$103,2,FALSE)*C29,"")</f>
        <v>1908.3204228561012</v>
      </c>
      <c r="H29" s="2">
        <f>IFERROR(VLOOKUP(F29,Stagionalità!$A$6:$M$103,3,FALSE)*C29,"")</f>
        <v>200.49211701449011</v>
      </c>
      <c r="I29" s="2">
        <f>IFERROR(VLOOKUP(F29,Stagionalità!$A$6:$M$103,4,FALSE)*C29,"")</f>
        <v>-464.77718035177253</v>
      </c>
      <c r="J29" s="2">
        <f>IFERROR(VLOOKUP(F29,Stagionalità!$A$6:$M$103,5,FALSE)*C29,"")</f>
        <v>0</v>
      </c>
      <c r="K29" s="2">
        <f>IFERROR(VLOOKUP(F29,Stagionalità!$A$6:$M$103,6,FALSE)*C29,"")</f>
        <v>3043.8348674018043</v>
      </c>
      <c r="L29" s="2">
        <f>IFERROR(VLOOKUP(F29,Stagionalità!$A$6:$M$103,7,FALSE)*C29,"")</f>
        <v>1489.1096327348946</v>
      </c>
      <c r="M29" s="2">
        <f>IFERROR(VLOOKUP(F29,Stagionalità!$A$6:$M$103,8,FALSE)*C29,"")</f>
        <v>139.43315410553177</v>
      </c>
      <c r="N29" s="2">
        <f>IFERROR(VLOOKUP(F29,Stagionalità!$A$6:$M$103,9,FALSE)*C29,"")</f>
        <v>0</v>
      </c>
      <c r="O29" s="2">
        <f>IFERROR(VLOOKUP(F29,Stagionalità!$A$6:$M$103,10,FALSE)*C29,"")</f>
        <v>2125.2164403535953</v>
      </c>
      <c r="P29" s="2">
        <f>IFERROR(VLOOKUP(F29,Stagionalità!$A$6:$M$103,11,FALSE)*C29,"")</f>
        <v>-122.11792581791671</v>
      </c>
      <c r="Q29" s="2">
        <f>IFERROR(VLOOKUP(F29,Stagionalità!$A$6:$M$103,12,FALSE)*C29,"")</f>
        <v>999.72660165861657</v>
      </c>
      <c r="R29" s="2">
        <f>IFERROR(VLOOKUP(F29,Stagionalità!$A$6:$M$103,13,FALSE)*C29,"")</f>
        <v>0</v>
      </c>
    </row>
    <row r="30" spans="2:18" x14ac:dyDescent="0.3">
      <c r="B30" s="28" t="s">
        <v>10</v>
      </c>
      <c r="C30" s="29">
        <v>10000</v>
      </c>
      <c r="F30" s="23" t="str">
        <f t="shared" si="0"/>
        <v xml:space="preserve">Galassia </v>
      </c>
      <c r="G30" s="2">
        <f>IFERROR(VLOOKUP(F30,Stagionalità!$A$6:$M$103,2,FALSE)*C30,"")</f>
        <v>438.8581167447806</v>
      </c>
      <c r="H30" s="2">
        <f>IFERROR(VLOOKUP(F30,Stagionalità!$A$6:$M$103,3,FALSE)*C30,"")</f>
        <v>0</v>
      </c>
      <c r="I30" s="2">
        <f>IFERROR(VLOOKUP(F30,Stagionalità!$A$6:$M$103,4,FALSE)*C30,"")</f>
        <v>973.15722198551339</v>
      </c>
      <c r="J30" s="2">
        <f>IFERROR(VLOOKUP(F30,Stagionalità!$A$6:$M$103,5,FALSE)*C30,"")</f>
        <v>3092.4584576054535</v>
      </c>
      <c r="K30" s="2">
        <f>IFERROR(VLOOKUP(F30,Stagionalità!$A$6:$M$103,6,FALSE)*C30,"")</f>
        <v>2420.9629314017893</v>
      </c>
      <c r="L30" s="2">
        <f>IFERROR(VLOOKUP(F30,Stagionalità!$A$6:$M$103,7,FALSE)*C30,"")</f>
        <v>1471.6659565402642</v>
      </c>
      <c r="M30" s="2">
        <f>IFERROR(VLOOKUP(F30,Stagionalità!$A$6:$M$103,8,FALSE)*C30,"")</f>
        <v>276.94929697486151</v>
      </c>
      <c r="N30" s="2">
        <f>IFERROR(VLOOKUP(F30,Stagionalità!$A$6:$M$103,9,FALSE)*C30,"")</f>
        <v>63.911376224968045</v>
      </c>
      <c r="O30" s="2">
        <f>IFERROR(VLOOKUP(F30,Stagionalità!$A$6:$M$103,10,FALSE)*C30,"")</f>
        <v>-17.895185342991052</v>
      </c>
      <c r="P30" s="2">
        <f>IFERROR(VLOOKUP(F30,Stagionalità!$A$6:$M$103,11,FALSE)*C30,"")</f>
        <v>0</v>
      </c>
      <c r="Q30" s="2">
        <f>IFERROR(VLOOKUP(F30,Stagionalità!$A$6:$M$103,12,FALSE)*C30,"")</f>
        <v>1354.0690242863229</v>
      </c>
      <c r="R30" s="2">
        <f>IFERROR(VLOOKUP(F30,Stagionalità!$A$6:$M$103,13,FALSE)*C30,"")</f>
        <v>0</v>
      </c>
    </row>
    <row r="31" spans="2:18" x14ac:dyDescent="0.3">
      <c r="B31" s="26" t="s">
        <v>63</v>
      </c>
      <c r="C31" s="27">
        <v>8000</v>
      </c>
      <c r="F31" s="23" t="str">
        <f t="shared" si="0"/>
        <v xml:space="preserve">Cordivari </v>
      </c>
      <c r="G31" s="2">
        <f>IFERROR(VLOOKUP(F31,Stagionalità!$A$6:$M$103,2,FALSE)*C31,"")</f>
        <v>621.23803280578011</v>
      </c>
      <c r="H31" s="2">
        <f>IFERROR(VLOOKUP(F31,Stagionalità!$A$6:$M$103,3,FALSE)*C31,"")</f>
        <v>0</v>
      </c>
      <c r="I31" s="2">
        <f>IFERROR(VLOOKUP(F31,Stagionalità!$A$6:$M$103,4,FALSE)*C31,"")</f>
        <v>1801.0820000432225</v>
      </c>
      <c r="J31" s="2">
        <f>IFERROR(VLOOKUP(F31,Stagionalità!$A$6:$M$103,5,FALSE)*C31,"")</f>
        <v>277.66051708364205</v>
      </c>
      <c r="K31" s="2">
        <f>IFERROR(VLOOKUP(F31,Stagionalità!$A$6:$M$103,6,FALSE)*C31,"")</f>
        <v>873.35700958816381</v>
      </c>
      <c r="L31" s="2">
        <f>IFERROR(VLOOKUP(F31,Stagionalità!$A$6:$M$103,7,FALSE)*C31,"")</f>
        <v>2443.7352773795697</v>
      </c>
      <c r="M31" s="2">
        <f>IFERROR(VLOOKUP(F31,Stagionalità!$A$6:$M$103,8,FALSE)*C31,"")</f>
        <v>-1.8441545343863692</v>
      </c>
      <c r="N31" s="2">
        <f>IFERROR(VLOOKUP(F31,Stagionalità!$A$6:$M$103,9,FALSE)*C31,"")</f>
        <v>0</v>
      </c>
      <c r="O31" s="2">
        <f>IFERROR(VLOOKUP(F31,Stagionalità!$A$6:$M$103,10,FALSE)*C31,"")</f>
        <v>0</v>
      </c>
      <c r="P31" s="2">
        <f>IFERROR(VLOOKUP(F31,Stagionalità!$A$6:$M$103,11,FALSE)*C31,"")</f>
        <v>1984.771317634008</v>
      </c>
      <c r="Q31" s="2">
        <f>IFERROR(VLOOKUP(F31,Stagionalità!$A$6:$M$103,12,FALSE)*C31,"")</f>
        <v>3445.2033972784266</v>
      </c>
      <c r="R31" s="2">
        <f>IFERROR(VLOOKUP(F31,Stagionalità!$A$6:$M$103,13,FALSE)*C31,"")</f>
        <v>0</v>
      </c>
    </row>
    <row r="32" spans="2:18" x14ac:dyDescent="0.3">
      <c r="B32" s="28" t="s">
        <v>20</v>
      </c>
      <c r="C32" s="29">
        <v>8000</v>
      </c>
      <c r="F32" s="23" t="str">
        <f t="shared" si="0"/>
        <v>Euroacque</v>
      </c>
      <c r="G32" s="2">
        <f>IFERROR(VLOOKUP(F32,Stagionalità!$A$6:$M$103,2,FALSE)*C32,"")</f>
        <v>0</v>
      </c>
      <c r="H32" s="2">
        <f>IFERROR(VLOOKUP(F32,Stagionalità!$A$6:$M$103,3,FALSE)*C32,"")</f>
        <v>1867.110043721904</v>
      </c>
      <c r="I32" s="2">
        <f>IFERROR(VLOOKUP(F32,Stagionalità!$A$6:$M$103,4,FALSE)*C32,"")</f>
        <v>0</v>
      </c>
      <c r="J32" s="2">
        <f>IFERROR(VLOOKUP(F32,Stagionalità!$A$6:$M$103,5,FALSE)*C32,"")</f>
        <v>0</v>
      </c>
      <c r="K32" s="2">
        <f>IFERROR(VLOOKUP(F32,Stagionalità!$A$6:$M$103,6,FALSE)*C32,"")</f>
        <v>1899.6243611059795</v>
      </c>
      <c r="L32" s="2">
        <f>IFERROR(VLOOKUP(F32,Stagionalità!$A$6:$M$103,7,FALSE)*C32,"")</f>
        <v>0</v>
      </c>
      <c r="M32" s="2">
        <f>IFERROR(VLOOKUP(F32,Stagionalità!$A$6:$M$103,8,FALSE)*C32,"")</f>
        <v>1319.2930599174827</v>
      </c>
      <c r="N32" s="2">
        <f>IFERROR(VLOOKUP(F32,Stagionalità!$A$6:$M$103,9,FALSE)*C32,"")</f>
        <v>1101.0530205061889</v>
      </c>
      <c r="O32" s="2">
        <f>IFERROR(VLOOKUP(F32,Stagionalità!$A$6:$M$103,10,FALSE)*C32,"")</f>
        <v>0</v>
      </c>
      <c r="P32" s="2">
        <f>IFERROR(VLOOKUP(F32,Stagionalità!$A$6:$M$103,11,FALSE)*C32,"")</f>
        <v>1812.9195147484452</v>
      </c>
      <c r="Q32" s="2">
        <f>IFERROR(VLOOKUP(F32,Stagionalità!$A$6:$M$103,12,FALSE)*C32,"")</f>
        <v>0</v>
      </c>
      <c r="R32" s="2">
        <f>IFERROR(VLOOKUP(F32,Stagionalità!$A$6:$M$103,13,FALSE)*C32,"")</f>
        <v>0</v>
      </c>
    </row>
    <row r="33" spans="2:18" x14ac:dyDescent="0.3">
      <c r="B33" s="26" t="s">
        <v>74</v>
      </c>
      <c r="C33" s="27">
        <v>8000</v>
      </c>
      <c r="F33" s="23" t="str">
        <f t="shared" si="0"/>
        <v>Atusa</v>
      </c>
      <c r="G33" s="2">
        <f>IFERROR(VLOOKUP(F33,Stagionalità!$A$6:$M$103,2,FALSE)*C33,"")</f>
        <v>0</v>
      </c>
      <c r="H33" s="2">
        <f>IFERROR(VLOOKUP(F33,Stagionalità!$A$6:$M$103,3,FALSE)*C33,"")</f>
        <v>744.55598037475681</v>
      </c>
      <c r="I33" s="2">
        <f>IFERROR(VLOOKUP(F33,Stagionalità!$A$6:$M$103,4,FALSE)*C33,"")</f>
        <v>0</v>
      </c>
      <c r="J33" s="2">
        <f>IFERROR(VLOOKUP(F33,Stagionalità!$A$6:$M$103,5,FALSE)*C33,"")</f>
        <v>846.95378562038832</v>
      </c>
      <c r="K33" s="2">
        <f>IFERROR(VLOOKUP(F33,Stagionalità!$A$6:$M$103,6,FALSE)*C33,"")</f>
        <v>1290.368770474297</v>
      </c>
      <c r="L33" s="2">
        <f>IFERROR(VLOOKUP(F33,Stagionalità!$A$6:$M$103,7,FALSE)*C33,"")</f>
        <v>2483.5378381549144</v>
      </c>
      <c r="M33" s="2">
        <f>IFERROR(VLOOKUP(F33,Stagionalità!$A$6:$M$103,8,FALSE)*C33,"")</f>
        <v>555.9081788893269</v>
      </c>
      <c r="N33" s="2">
        <f>IFERROR(VLOOKUP(F33,Stagionalità!$A$6:$M$103,9,FALSE)*C33,"")</f>
        <v>0</v>
      </c>
      <c r="O33" s="2">
        <f>IFERROR(VLOOKUP(F33,Stagionalità!$A$6:$M$103,10,FALSE)*C33,"")</f>
        <v>0</v>
      </c>
      <c r="P33" s="2">
        <f>IFERROR(VLOOKUP(F33,Stagionalità!$A$6:$M$103,11,FALSE)*C33,"")</f>
        <v>2078.6754464863166</v>
      </c>
      <c r="Q33" s="2">
        <f>IFERROR(VLOOKUP(F33,Stagionalità!$A$6:$M$103,12,FALSE)*C33,"")</f>
        <v>0</v>
      </c>
      <c r="R33" s="2">
        <f>IFERROR(VLOOKUP(F33,Stagionalità!$A$6:$M$103,13,FALSE)*C33,"")</f>
        <v>0</v>
      </c>
    </row>
    <row r="34" spans="2:18" x14ac:dyDescent="0.3">
      <c r="B34" s="28" t="s">
        <v>38</v>
      </c>
      <c r="C34" s="29">
        <v>8000</v>
      </c>
      <c r="F34" s="23" t="str">
        <f t="shared" si="0"/>
        <v xml:space="preserve">Raccorderie Metalliche  </v>
      </c>
      <c r="G34" s="2">
        <f>IFERROR(VLOOKUP(F34,Stagionalità!$A$6:$M$103,2,FALSE)*C34,"")</f>
        <v>3253.3501826872889</v>
      </c>
      <c r="H34" s="2">
        <f>IFERROR(VLOOKUP(F34,Stagionalità!$A$6:$M$103,3,FALSE)*C34,"")</f>
        <v>0</v>
      </c>
      <c r="I34" s="2">
        <f>IFERROR(VLOOKUP(F34,Stagionalità!$A$6:$M$103,4,FALSE)*C34,"")</f>
        <v>947.58935194088065</v>
      </c>
      <c r="J34" s="2">
        <f>IFERROR(VLOOKUP(F34,Stagionalità!$A$6:$M$103,5,FALSE)*C34,"")</f>
        <v>0</v>
      </c>
      <c r="K34" s="2">
        <f>IFERROR(VLOOKUP(F34,Stagionalità!$A$6:$M$103,6,FALSE)*C34,"")</f>
        <v>0</v>
      </c>
      <c r="L34" s="2">
        <f>IFERROR(VLOOKUP(F34,Stagionalità!$A$6:$M$103,7,FALSE)*C34,"")</f>
        <v>1321.0406307519027</v>
      </c>
      <c r="M34" s="2">
        <f>IFERROR(VLOOKUP(F34,Stagionalità!$A$6:$M$103,8,FALSE)*C34,"")</f>
        <v>921.6779758797835</v>
      </c>
      <c r="N34" s="2">
        <f>IFERROR(VLOOKUP(F34,Stagionalità!$A$6:$M$103,9,FALSE)*C34,"")</f>
        <v>0</v>
      </c>
      <c r="O34" s="2">
        <f>IFERROR(VLOOKUP(F34,Stagionalità!$A$6:$M$103,10,FALSE)*C34,"")</f>
        <v>0</v>
      </c>
      <c r="P34" s="2">
        <f>IFERROR(VLOOKUP(F34,Stagionalità!$A$6:$M$103,11,FALSE)*C34,"")</f>
        <v>1556.3418587401441</v>
      </c>
      <c r="Q34" s="2">
        <f>IFERROR(VLOOKUP(F34,Stagionalità!$A$6:$M$103,12,FALSE)*C34,"")</f>
        <v>0</v>
      </c>
      <c r="R34" s="2">
        <f>IFERROR(VLOOKUP(F34,Stagionalità!$A$6:$M$103,13,FALSE)*C34,"")</f>
        <v>0</v>
      </c>
    </row>
    <row r="35" spans="2:18" x14ac:dyDescent="0.3">
      <c r="B35" s="26" t="s">
        <v>80</v>
      </c>
      <c r="C35" s="27">
        <v>7000</v>
      </c>
      <c r="F35" s="23" t="str">
        <f t="shared" si="0"/>
        <v xml:space="preserve">Rubinetterie Bresciane </v>
      </c>
      <c r="G35" s="2">
        <f>IFERROR(VLOOKUP(F35,Stagionalità!$A$6:$M$103,2,FALSE)*C35,"")</f>
        <v>665.43005526216677</v>
      </c>
      <c r="H35" s="2">
        <f>IFERROR(VLOOKUP(F35,Stagionalità!$A$6:$M$103,3,FALSE)*C35,"")</f>
        <v>877.66830438856914</v>
      </c>
      <c r="I35" s="2">
        <f>IFERROR(VLOOKUP(F35,Stagionalità!$A$6:$M$103,4,FALSE)*C35,"")</f>
        <v>0</v>
      </c>
      <c r="J35" s="2">
        <f>IFERROR(VLOOKUP(F35,Stagionalità!$A$6:$M$103,5,FALSE)*C35,"")</f>
        <v>677.89951218657779</v>
      </c>
      <c r="K35" s="2">
        <f>IFERROR(VLOOKUP(F35,Stagionalità!$A$6:$M$103,6,FALSE)*C35,"")</f>
        <v>1094.8109613515144</v>
      </c>
      <c r="L35" s="2">
        <f>IFERROR(VLOOKUP(F35,Stagionalità!$A$6:$M$103,7,FALSE)*C35,"")</f>
        <v>2747.1672665808383</v>
      </c>
      <c r="M35" s="2">
        <f>IFERROR(VLOOKUP(F35,Stagionalità!$A$6:$M$103,8,FALSE)*C35,"")</f>
        <v>937.02390023033365</v>
      </c>
      <c r="N35" s="2">
        <f>IFERROR(VLOOKUP(F35,Stagionalità!$A$6:$M$103,9,FALSE)*C35,"")</f>
        <v>0</v>
      </c>
      <c r="O35" s="2">
        <f>IFERROR(VLOOKUP(F35,Stagionalità!$A$6:$M$103,10,FALSE)*C35,"")</f>
        <v>0</v>
      </c>
      <c r="P35" s="2">
        <f>IFERROR(VLOOKUP(F35,Stagionalità!$A$6:$M$103,11,FALSE)*C35,"")</f>
        <v>0</v>
      </c>
      <c r="Q35" s="2">
        <f>IFERROR(VLOOKUP(F35,Stagionalità!$A$6:$M$103,12,FALSE)*C35,"")</f>
        <v>0</v>
      </c>
      <c r="R35" s="2">
        <f>IFERROR(VLOOKUP(F35,Stagionalità!$A$6:$M$103,13,FALSE)*C35,"")</f>
        <v>0</v>
      </c>
    </row>
    <row r="36" spans="2:18" x14ac:dyDescent="0.3">
      <c r="B36" s="28" t="s">
        <v>95</v>
      </c>
      <c r="C36" s="29">
        <v>6000</v>
      </c>
      <c r="F36" s="23" t="str">
        <f t="shared" si="0"/>
        <v>Varem</v>
      </c>
      <c r="G36" s="2">
        <f>IFERROR(VLOOKUP(F36,Stagionalità!$A$6:$M$103,2,FALSE)*C36,"")</f>
        <v>722.41387637387288</v>
      </c>
      <c r="H36" s="2">
        <f>IFERROR(VLOOKUP(F36,Stagionalità!$A$6:$M$103,3,FALSE)*C36,"")</f>
        <v>-10.763297156695762</v>
      </c>
      <c r="I36" s="2">
        <f>IFERROR(VLOOKUP(F36,Stagionalità!$A$6:$M$103,4,FALSE)*C36,"")</f>
        <v>1208.5319828615193</v>
      </c>
      <c r="J36" s="2">
        <f>IFERROR(VLOOKUP(F36,Stagionalità!$A$6:$M$103,5,FALSE)*C36,"")</f>
        <v>0</v>
      </c>
      <c r="K36" s="2">
        <f>IFERROR(VLOOKUP(F36,Stagionalità!$A$6:$M$103,6,FALSE)*C36,"")</f>
        <v>1719.2918302434848</v>
      </c>
      <c r="L36" s="2">
        <f>IFERROR(VLOOKUP(F36,Stagionalità!$A$6:$M$103,7,FALSE)*C36,"")</f>
        <v>1205.7894119513987</v>
      </c>
      <c r="M36" s="2">
        <f>IFERROR(VLOOKUP(F36,Stagionalità!$A$6:$M$103,8,FALSE)*C36,"")</f>
        <v>0</v>
      </c>
      <c r="N36" s="2">
        <f>IFERROR(VLOOKUP(F36,Stagionalità!$A$6:$M$103,9,FALSE)*C36,"")</f>
        <v>0</v>
      </c>
      <c r="O36" s="2">
        <f>IFERROR(VLOOKUP(F36,Stagionalità!$A$6:$M$103,10,FALSE)*C36,"")</f>
        <v>1154.7361957264202</v>
      </c>
      <c r="P36" s="2">
        <f>IFERROR(VLOOKUP(F36,Stagionalità!$A$6:$M$103,11,FALSE)*C36,"")</f>
        <v>0</v>
      </c>
      <c r="Q36" s="2">
        <f>IFERROR(VLOOKUP(F36,Stagionalità!$A$6:$M$103,12,FALSE)*C36,"")</f>
        <v>0</v>
      </c>
      <c r="R36" s="2">
        <f>IFERROR(VLOOKUP(F36,Stagionalità!$A$6:$M$103,13,FALSE)*C36,"")</f>
        <v>0</v>
      </c>
    </row>
    <row r="37" spans="2:18" x14ac:dyDescent="0.3">
      <c r="B37" s="26" t="s">
        <v>14</v>
      </c>
      <c r="C37" s="27">
        <v>6000</v>
      </c>
      <c r="F37" s="23" t="str">
        <f t="shared" si="0"/>
        <v>Dab Pumps</v>
      </c>
      <c r="G37" s="2">
        <f>IFERROR(VLOOKUP(F37,Stagionalità!$A$6:$M$103,2,FALSE)*C37,"")</f>
        <v>0</v>
      </c>
      <c r="H37" s="2">
        <f>IFERROR(VLOOKUP(F37,Stagionalità!$A$6:$M$103,3,FALSE)*C37,"")</f>
        <v>815.83997397950907</v>
      </c>
      <c r="I37" s="2">
        <f>IFERROR(VLOOKUP(F37,Stagionalità!$A$6:$M$103,4,FALSE)*C37,"")</f>
        <v>0</v>
      </c>
      <c r="J37" s="2">
        <f>IFERROR(VLOOKUP(F37,Stagionalità!$A$6:$M$103,5,FALSE)*C37,"")</f>
        <v>0</v>
      </c>
      <c r="K37" s="2">
        <f>IFERROR(VLOOKUP(F37,Stagionalità!$A$6:$M$103,6,FALSE)*C37,"")</f>
        <v>3458.4051607307429</v>
      </c>
      <c r="L37" s="2">
        <f>IFERROR(VLOOKUP(F37,Stagionalità!$A$6:$M$103,7,FALSE)*C37,"")</f>
        <v>0</v>
      </c>
      <c r="M37" s="2">
        <f>IFERROR(VLOOKUP(F37,Stagionalità!$A$6:$M$103,8,FALSE)*C37,"")</f>
        <v>0</v>
      </c>
      <c r="N37" s="2">
        <f>IFERROR(VLOOKUP(F37,Stagionalità!$A$6:$M$103,9,FALSE)*C37,"")</f>
        <v>0</v>
      </c>
      <c r="O37" s="2">
        <f>IFERROR(VLOOKUP(F37,Stagionalità!$A$6:$M$103,10,FALSE)*C37,"")</f>
        <v>447.23803328454574</v>
      </c>
      <c r="P37" s="2">
        <f>IFERROR(VLOOKUP(F37,Stagionalità!$A$6:$M$103,11,FALSE)*C37,"")</f>
        <v>511.88811188811144</v>
      </c>
      <c r="Q37" s="2">
        <f>IFERROR(VLOOKUP(F37,Stagionalità!$A$6:$M$103,12,FALSE)*C37,"")</f>
        <v>936.93283460725388</v>
      </c>
      <c r="R37" s="2">
        <f>IFERROR(VLOOKUP(F37,Stagionalità!$A$6:$M$103,13,FALSE)*C37,"")</f>
        <v>0</v>
      </c>
    </row>
    <row r="38" spans="2:18" x14ac:dyDescent="0.3">
      <c r="B38" s="28" t="s">
        <v>69</v>
      </c>
      <c r="C38" s="29">
        <v>6000</v>
      </c>
      <c r="F38" s="23" t="str">
        <f t="shared" si="0"/>
        <v>Giuseppe Tirinnanzi</v>
      </c>
      <c r="G38" s="2">
        <f>IFERROR(VLOOKUP(F38,Stagionalità!$A$6:$M$103,2,FALSE)*C38,"")</f>
        <v>388.79622706619892</v>
      </c>
      <c r="H38" s="2">
        <f>IFERROR(VLOOKUP(F38,Stagionalità!$A$6:$M$103,3,FALSE)*C38,"")</f>
        <v>342.23061116717304</v>
      </c>
      <c r="I38" s="2">
        <f>IFERROR(VLOOKUP(F38,Stagionalità!$A$6:$M$103,4,FALSE)*C38,"")</f>
        <v>383.27486052798059</v>
      </c>
      <c r="J38" s="2">
        <f>IFERROR(VLOOKUP(F38,Stagionalità!$A$6:$M$103,5,FALSE)*C38,"")</f>
        <v>463.2823896641691</v>
      </c>
      <c r="K38" s="2">
        <f>IFERROR(VLOOKUP(F38,Stagionalità!$A$6:$M$103,6,FALSE)*C38,"")</f>
        <v>1306.5038142394792</v>
      </c>
      <c r="L38" s="2">
        <f>IFERROR(VLOOKUP(F38,Stagionalità!$A$6:$M$103,7,FALSE)*C38,"")</f>
        <v>237.19916133788561</v>
      </c>
      <c r="M38" s="2">
        <f>IFERROR(VLOOKUP(F38,Stagionalità!$A$6:$M$103,8,FALSE)*C38,"")</f>
        <v>753.62470393240494</v>
      </c>
      <c r="N38" s="2">
        <f>IFERROR(VLOOKUP(F38,Stagionalità!$A$6:$M$103,9,FALSE)*C38,"")</f>
        <v>250.33332113334399</v>
      </c>
      <c r="O38" s="2">
        <f>IFERROR(VLOOKUP(F38,Stagionalità!$A$6:$M$103,10,FALSE)*C38,"")</f>
        <v>425.00928070606597</v>
      </c>
      <c r="P38" s="2">
        <f>IFERROR(VLOOKUP(F38,Stagionalità!$A$6:$M$103,11,FALSE)*C38,"")</f>
        <v>760.4845835707971</v>
      </c>
      <c r="Q38" s="2">
        <f>IFERROR(VLOOKUP(F38,Stagionalità!$A$6:$M$103,12,FALSE)*C38,"")</f>
        <v>485.2737416146864</v>
      </c>
      <c r="R38" s="2">
        <f>IFERROR(VLOOKUP(F38,Stagionalità!$A$6:$M$103,13,FALSE)*C38,"")</f>
        <v>0</v>
      </c>
    </row>
    <row r="39" spans="2:18" x14ac:dyDescent="0.3">
      <c r="B39" s="26" t="s">
        <v>16</v>
      </c>
      <c r="C39" s="27">
        <v>3000</v>
      </c>
      <c r="F39" s="23" t="str">
        <f t="shared" si="0"/>
        <v>Arblu</v>
      </c>
      <c r="G39" s="2">
        <f>IFERROR(VLOOKUP(F39,Stagionalità!$A$6:$M$103,2,FALSE)*C39,"")</f>
        <v>0</v>
      </c>
      <c r="H39" s="2">
        <f>IFERROR(VLOOKUP(F39,Stagionalità!$A$6:$M$103,3,FALSE)*C39,"")</f>
        <v>0</v>
      </c>
      <c r="I39" s="2">
        <f>IFERROR(VLOOKUP(F39,Stagionalità!$A$6:$M$103,4,FALSE)*C39,"")</f>
        <v>0</v>
      </c>
      <c r="J39" s="2">
        <f>IFERROR(VLOOKUP(F39,Stagionalità!$A$6:$M$103,5,FALSE)*C39,"")</f>
        <v>986.82924462251924</v>
      </c>
      <c r="K39" s="2">
        <f>IFERROR(VLOOKUP(F39,Stagionalità!$A$6:$M$103,6,FALSE)*C39,"")</f>
        <v>0</v>
      </c>
      <c r="L39" s="2">
        <f>IFERROR(VLOOKUP(F39,Stagionalità!$A$6:$M$103,7,FALSE)*C39,"")</f>
        <v>569.97483692525259</v>
      </c>
      <c r="M39" s="2">
        <f>IFERROR(VLOOKUP(F39,Stagionalità!$A$6:$M$103,8,FALSE)*C39,"")</f>
        <v>1443.1959184522282</v>
      </c>
      <c r="N39" s="2">
        <f>IFERROR(VLOOKUP(F39,Stagionalità!$A$6:$M$103,9,FALSE)*C39,"")</f>
        <v>0</v>
      </c>
      <c r="O39" s="2">
        <f>IFERROR(VLOOKUP(F39,Stagionalità!$A$6:$M$103,10,FALSE)*C39,"")</f>
        <v>0</v>
      </c>
      <c r="P39" s="2">
        <f>IFERROR(VLOOKUP(F39,Stagionalità!$A$6:$M$103,11,FALSE)*C39,"")</f>
        <v>0</v>
      </c>
      <c r="Q39" s="2">
        <f>IFERROR(VLOOKUP(F39,Stagionalità!$A$6:$M$103,12,FALSE)*C39,"")</f>
        <v>0</v>
      </c>
      <c r="R39" s="2">
        <f>IFERROR(VLOOKUP(F39,Stagionalità!$A$6:$M$103,13,FALSE)*C39,"")</f>
        <v>0</v>
      </c>
    </row>
    <row r="40" spans="2:18" x14ac:dyDescent="0.3">
      <c r="B40" s="28" t="s">
        <v>66</v>
      </c>
      <c r="C40" s="29">
        <v>3000</v>
      </c>
      <c r="F40" s="23" t="str">
        <f t="shared" si="0"/>
        <v>Arredamenti Montegrappa</v>
      </c>
      <c r="G40" s="2">
        <f>IFERROR(VLOOKUP(F40,Stagionalità!$A$6:$M$103,2,FALSE)*C40,"")</f>
        <v>1341.7953926942387</v>
      </c>
      <c r="H40" s="2">
        <f>IFERROR(VLOOKUP(F40,Stagionalità!$A$6:$M$103,3,FALSE)*C40,"")</f>
        <v>0</v>
      </c>
      <c r="I40" s="2">
        <f>IFERROR(VLOOKUP(F40,Stagionalità!$A$6:$M$103,4,FALSE)*C40,"")</f>
        <v>0</v>
      </c>
      <c r="J40" s="2">
        <f>IFERROR(VLOOKUP(F40,Stagionalità!$A$6:$M$103,5,FALSE)*C40,"")</f>
        <v>0</v>
      </c>
      <c r="K40" s="2">
        <f>IFERROR(VLOOKUP(F40,Stagionalità!$A$6:$M$103,6,FALSE)*C40,"")</f>
        <v>0</v>
      </c>
      <c r="L40" s="2">
        <f>IFERROR(VLOOKUP(F40,Stagionalità!$A$6:$M$103,7,FALSE)*C40,"")</f>
        <v>893.57200352639063</v>
      </c>
      <c r="M40" s="2">
        <f>IFERROR(VLOOKUP(F40,Stagionalità!$A$6:$M$103,8,FALSE)*C40,"")</f>
        <v>0</v>
      </c>
      <c r="N40" s="2">
        <f>IFERROR(VLOOKUP(F40,Stagionalità!$A$6:$M$103,9,FALSE)*C40,"")</f>
        <v>764.6326037793707</v>
      </c>
      <c r="O40" s="2">
        <f>IFERROR(VLOOKUP(F40,Stagionalità!$A$6:$M$103,10,FALSE)*C40,"")</f>
        <v>0</v>
      </c>
      <c r="P40" s="2">
        <f>IFERROR(VLOOKUP(F40,Stagionalità!$A$6:$M$103,11,FALSE)*C40,"")</f>
        <v>0</v>
      </c>
      <c r="Q40" s="2">
        <f>IFERROR(VLOOKUP(F40,Stagionalità!$A$6:$M$103,12,FALSE)*C40,"")</f>
        <v>0</v>
      </c>
      <c r="R40" s="2">
        <f>IFERROR(VLOOKUP(F40,Stagionalità!$A$6:$M$103,13,FALSE)*C40,"")</f>
        <v>0</v>
      </c>
    </row>
    <row r="41" spans="2:18" x14ac:dyDescent="0.3">
      <c r="B41" s="26" t="s">
        <v>78</v>
      </c>
      <c r="C41" s="27">
        <v>3000</v>
      </c>
      <c r="F41" s="23" t="str">
        <f t="shared" si="0"/>
        <v>RM Manfredi</v>
      </c>
      <c r="G41" s="2">
        <f>IFERROR(VLOOKUP(F41,Stagionalità!$A$6:$M$103,2,FALSE)*C41,"")</f>
        <v>2194.2746378118932</v>
      </c>
      <c r="H41" s="2">
        <f>IFERROR(VLOOKUP(F41,Stagionalità!$A$6:$M$103,3,FALSE)*C41,"")</f>
        <v>0</v>
      </c>
      <c r="I41" s="2">
        <f>IFERROR(VLOOKUP(F41,Stagionalità!$A$6:$M$103,4,FALSE)*C41,"")</f>
        <v>308.58049114091887</v>
      </c>
      <c r="J41" s="2">
        <f>IFERROR(VLOOKUP(F41,Stagionalità!$A$6:$M$103,5,FALSE)*C41,"")</f>
        <v>0</v>
      </c>
      <c r="K41" s="2">
        <f>IFERROR(VLOOKUP(F41,Stagionalità!$A$6:$M$103,6,FALSE)*C41,"")</f>
        <v>0</v>
      </c>
      <c r="L41" s="2">
        <f>IFERROR(VLOOKUP(F41,Stagionalità!$A$6:$M$103,7,FALSE)*C41,"")</f>
        <v>0</v>
      </c>
      <c r="M41" s="2">
        <f>IFERROR(VLOOKUP(F41,Stagionalità!$A$6:$M$103,8,FALSE)*C41,"")</f>
        <v>0</v>
      </c>
      <c r="N41" s="2">
        <f>IFERROR(VLOOKUP(F41,Stagionalità!$A$6:$M$103,9,FALSE)*C41,"")</f>
        <v>0</v>
      </c>
      <c r="O41" s="2">
        <f>IFERROR(VLOOKUP(F41,Stagionalità!$A$6:$M$103,10,FALSE)*C41,"")</f>
        <v>0</v>
      </c>
      <c r="P41" s="2">
        <f>IFERROR(VLOOKUP(F41,Stagionalità!$A$6:$M$103,11,FALSE)*C41,"")</f>
        <v>497.14487104718808</v>
      </c>
      <c r="Q41" s="2">
        <f>IFERROR(VLOOKUP(F41,Stagionalità!$A$6:$M$103,12,FALSE)*C41,"")</f>
        <v>0</v>
      </c>
      <c r="R41" s="2">
        <f>IFERROR(VLOOKUP(F41,Stagionalità!$A$6:$M$103,13,FALSE)*C41,"")</f>
        <v>0</v>
      </c>
    </row>
    <row r="42" spans="2:18" x14ac:dyDescent="0.3">
      <c r="B42" s="28" t="s">
        <v>46</v>
      </c>
      <c r="C42" s="29">
        <v>3000</v>
      </c>
      <c r="F42" s="23" t="str">
        <f t="shared" si="0"/>
        <v xml:space="preserve">Olimpia Splendid </v>
      </c>
      <c r="G42" s="2">
        <f>IFERROR(VLOOKUP(F42,Stagionalità!$A$6:$M$103,2,FALSE)*C42,"")</f>
        <v>0</v>
      </c>
      <c r="H42" s="2">
        <f>IFERROR(VLOOKUP(F42,Stagionalità!$A$6:$M$103,3,FALSE)*C42,"")</f>
        <v>0</v>
      </c>
      <c r="I42" s="2">
        <f>IFERROR(VLOOKUP(F42,Stagionalità!$A$6:$M$103,4,FALSE)*C42,"")</f>
        <v>0</v>
      </c>
      <c r="J42" s="2">
        <f>IFERROR(VLOOKUP(F42,Stagionalità!$A$6:$M$103,5,FALSE)*C42,"")</f>
        <v>0</v>
      </c>
      <c r="K42" s="2">
        <f>IFERROR(VLOOKUP(F42,Stagionalità!$A$6:$M$103,6,FALSE)*C42,"")</f>
        <v>0</v>
      </c>
      <c r="L42" s="2">
        <f>IFERROR(VLOOKUP(F42,Stagionalità!$A$6:$M$103,7,FALSE)*C42,"")</f>
        <v>3000</v>
      </c>
      <c r="M42" s="2">
        <f>IFERROR(VLOOKUP(F42,Stagionalità!$A$6:$M$103,8,FALSE)*C42,"")</f>
        <v>0</v>
      </c>
      <c r="N42" s="2">
        <f>IFERROR(VLOOKUP(F42,Stagionalità!$A$6:$M$103,9,FALSE)*C42,"")</f>
        <v>0</v>
      </c>
      <c r="O42" s="2">
        <f>IFERROR(VLOOKUP(F42,Stagionalità!$A$6:$M$103,10,FALSE)*C42,"")</f>
        <v>0</v>
      </c>
      <c r="P42" s="2">
        <f>IFERROR(VLOOKUP(F42,Stagionalità!$A$6:$M$103,11,FALSE)*C42,"")</f>
        <v>0</v>
      </c>
      <c r="Q42" s="2">
        <f>IFERROR(VLOOKUP(F42,Stagionalità!$A$6:$M$103,12,FALSE)*C42,"")</f>
        <v>0</v>
      </c>
      <c r="R42" s="2">
        <f>IFERROR(VLOOKUP(F42,Stagionalità!$A$6:$M$103,13,FALSE)*C42,"")</f>
        <v>0</v>
      </c>
    </row>
    <row r="43" spans="2:18" x14ac:dyDescent="0.3">
      <c r="B43" s="26" t="s">
        <v>19</v>
      </c>
      <c r="C43" s="27">
        <v>3000</v>
      </c>
      <c r="F43" s="23" t="str">
        <f t="shared" si="0"/>
        <v>Galletti</v>
      </c>
      <c r="G43" s="2">
        <f>IFERROR(VLOOKUP(F43,Stagionalità!$A$6:$M$103,2,FALSE)*C43,"")</f>
        <v>0</v>
      </c>
      <c r="H43" s="2">
        <f>IFERROR(VLOOKUP(F43,Stagionalità!$A$6:$M$103,3,FALSE)*C43,"")</f>
        <v>579.63256391589221</v>
      </c>
      <c r="I43" s="2">
        <f>IFERROR(VLOOKUP(F43,Stagionalità!$A$6:$M$103,4,FALSE)*C43,"")</f>
        <v>0</v>
      </c>
      <c r="J43" s="2">
        <f>IFERROR(VLOOKUP(F43,Stagionalità!$A$6:$M$103,5,FALSE)*C43,"")</f>
        <v>0</v>
      </c>
      <c r="K43" s="2">
        <f>IFERROR(VLOOKUP(F43,Stagionalità!$A$6:$M$103,6,FALSE)*C43,"")</f>
        <v>0</v>
      </c>
      <c r="L43" s="2">
        <f>IFERROR(VLOOKUP(F43,Stagionalità!$A$6:$M$103,7,FALSE)*C43,"")</f>
        <v>1237.7771116154911</v>
      </c>
      <c r="M43" s="2">
        <f>IFERROR(VLOOKUP(F43,Stagionalità!$A$6:$M$103,8,FALSE)*C43,"")</f>
        <v>0</v>
      </c>
      <c r="N43" s="2">
        <f>IFERROR(VLOOKUP(F43,Stagionalità!$A$6:$M$103,9,FALSE)*C43,"")</f>
        <v>0</v>
      </c>
      <c r="O43" s="2">
        <f>IFERROR(VLOOKUP(F43,Stagionalità!$A$6:$M$103,10,FALSE)*C43,"")</f>
        <v>0</v>
      </c>
      <c r="P43" s="2">
        <f>IFERROR(VLOOKUP(F43,Stagionalità!$A$6:$M$103,11,FALSE)*C43,"")</f>
        <v>1182.5903244686165</v>
      </c>
      <c r="Q43" s="2">
        <f>IFERROR(VLOOKUP(F43,Stagionalità!$A$6:$M$103,12,FALSE)*C43,"")</f>
        <v>0</v>
      </c>
      <c r="R43" s="2">
        <f>IFERROR(VLOOKUP(F43,Stagionalità!$A$6:$M$103,13,FALSE)*C43,"")</f>
        <v>0</v>
      </c>
    </row>
    <row r="44" spans="2:18" x14ac:dyDescent="0.3">
      <c r="B44" s="28" t="s">
        <v>76</v>
      </c>
      <c r="C44" s="29">
        <v>3000</v>
      </c>
      <c r="F44" s="23" t="str">
        <f t="shared" si="0"/>
        <v>River</v>
      </c>
      <c r="G44" s="2">
        <f>IFERROR(VLOOKUP(F44,Stagionalità!$A$6:$M$103,2,FALSE)*C44,"")</f>
        <v>376.96819085487078</v>
      </c>
      <c r="H44" s="2">
        <f>IFERROR(VLOOKUP(F44,Stagionalità!$A$6:$M$103,3,FALSE)*C44,"")</f>
        <v>0</v>
      </c>
      <c r="I44" s="2">
        <f>IFERROR(VLOOKUP(F44,Stagionalità!$A$6:$M$103,4,FALSE)*C44,"")</f>
        <v>0</v>
      </c>
      <c r="J44" s="2">
        <f>IFERROR(VLOOKUP(F44,Stagionalità!$A$6:$M$103,5,FALSE)*C44,"")</f>
        <v>930.91451292246518</v>
      </c>
      <c r="K44" s="2">
        <f>IFERROR(VLOOKUP(F44,Stagionalità!$A$6:$M$103,6,FALSE)*C44,"")</f>
        <v>0</v>
      </c>
      <c r="L44" s="2">
        <f>IFERROR(VLOOKUP(F44,Stagionalità!$A$6:$M$103,7,FALSE)*C44,"")</f>
        <v>168.00198807157057</v>
      </c>
      <c r="M44" s="2">
        <f>IFERROR(VLOOKUP(F44,Stagionalità!$A$6:$M$103,8,FALSE)*C44,"")</f>
        <v>560.5367793240556</v>
      </c>
      <c r="N44" s="2">
        <f>IFERROR(VLOOKUP(F44,Stagionalità!$A$6:$M$103,9,FALSE)*C44,"")</f>
        <v>0</v>
      </c>
      <c r="O44" s="2">
        <f>IFERROR(VLOOKUP(F44,Stagionalità!$A$6:$M$103,10,FALSE)*C44,"")</f>
        <v>0</v>
      </c>
      <c r="P44" s="2">
        <f>IFERROR(VLOOKUP(F44,Stagionalità!$A$6:$M$103,11,FALSE)*C44,"")</f>
        <v>963.57852882703787</v>
      </c>
      <c r="Q44" s="2">
        <f>IFERROR(VLOOKUP(F44,Stagionalità!$A$6:$M$103,12,FALSE)*C44,"")</f>
        <v>227.54473161033781</v>
      </c>
      <c r="R44" s="2">
        <f>IFERROR(VLOOKUP(F44,Stagionalità!$A$6:$M$103,13,FALSE)*C44,"")</f>
        <v>0</v>
      </c>
    </row>
    <row r="45" spans="2:18" x14ac:dyDescent="0.3">
      <c r="B45" s="26" t="s">
        <v>99</v>
      </c>
      <c r="C45" s="27">
        <v>2500</v>
      </c>
      <c r="F45" s="23" t="str">
        <f t="shared" si="0"/>
        <v xml:space="preserve">Bossini </v>
      </c>
      <c r="G45" s="2">
        <f>IFERROR(VLOOKUP(F45,Stagionalità!$A$6:$M$103,2,FALSE)*C45,"")</f>
        <v>0</v>
      </c>
      <c r="H45" s="2">
        <f>IFERROR(VLOOKUP(F45,Stagionalità!$A$6:$M$103,3,FALSE)*C45,"")</f>
        <v>0</v>
      </c>
      <c r="I45" s="2">
        <f>IFERROR(VLOOKUP(F45,Stagionalità!$A$6:$M$103,4,FALSE)*C45,"")</f>
        <v>845.91944886062527</v>
      </c>
      <c r="J45" s="2">
        <f>IFERROR(VLOOKUP(F45,Stagionalità!$A$6:$M$103,5,FALSE)*C45,"")</f>
        <v>0</v>
      </c>
      <c r="K45" s="2">
        <f>IFERROR(VLOOKUP(F45,Stagionalità!$A$6:$M$103,6,FALSE)*C45,"")</f>
        <v>0</v>
      </c>
      <c r="L45" s="2">
        <f>IFERROR(VLOOKUP(F45,Stagionalità!$A$6:$M$103,7,FALSE)*C45,"")</f>
        <v>0</v>
      </c>
      <c r="M45" s="2">
        <f>IFERROR(VLOOKUP(F45,Stagionalità!$A$6:$M$103,8,FALSE)*C45,"")</f>
        <v>1654.0805511393746</v>
      </c>
      <c r="N45" s="2">
        <f>IFERROR(VLOOKUP(F45,Stagionalità!$A$6:$M$103,9,FALSE)*C45,"")</f>
        <v>0</v>
      </c>
      <c r="O45" s="2">
        <f>IFERROR(VLOOKUP(F45,Stagionalità!$A$6:$M$103,10,FALSE)*C45,"")</f>
        <v>0</v>
      </c>
      <c r="P45" s="2">
        <f>IFERROR(VLOOKUP(F45,Stagionalità!$A$6:$M$103,11,FALSE)*C45,"")</f>
        <v>0</v>
      </c>
      <c r="Q45" s="2">
        <f>IFERROR(VLOOKUP(F45,Stagionalità!$A$6:$M$103,12,FALSE)*C45,"")</f>
        <v>0</v>
      </c>
      <c r="R45" s="2">
        <f>IFERROR(VLOOKUP(F45,Stagionalità!$A$6:$M$103,13,FALSE)*C45,"")</f>
        <v>0</v>
      </c>
    </row>
    <row r="46" spans="2:18" x14ac:dyDescent="0.3">
      <c r="B46" s="28" t="s">
        <v>57</v>
      </c>
      <c r="C46" s="29">
        <v>2000</v>
      </c>
      <c r="F46" s="23" t="str">
        <f t="shared" si="0"/>
        <v>Tecnosystemi</v>
      </c>
      <c r="G46" s="2">
        <f>IFERROR(VLOOKUP(F46,Stagionalità!$A$6:$M$103,2,FALSE)*C46,"")</f>
        <v>0</v>
      </c>
      <c r="H46" s="2">
        <f>IFERROR(VLOOKUP(F46,Stagionalità!$A$6:$M$103,3,FALSE)*C46,"")</f>
        <v>0</v>
      </c>
      <c r="I46" s="2">
        <f>IFERROR(VLOOKUP(F46,Stagionalità!$A$6:$M$103,4,FALSE)*C46,"")</f>
        <v>605.96178332185082</v>
      </c>
      <c r="J46" s="2">
        <f>IFERROR(VLOOKUP(F46,Stagionalità!$A$6:$M$103,5,FALSE)*C46,"")</f>
        <v>15.833417363028298</v>
      </c>
      <c r="K46" s="2">
        <f>IFERROR(VLOOKUP(F46,Stagionalità!$A$6:$M$103,6,FALSE)*C46,"")</f>
        <v>0</v>
      </c>
      <c r="L46" s="2">
        <f>IFERROR(VLOOKUP(F46,Stagionalità!$A$6:$M$103,7,FALSE)*C46,"")</f>
        <v>0</v>
      </c>
      <c r="M46" s="2">
        <f>IFERROR(VLOOKUP(F46,Stagionalità!$A$6:$M$103,8,FALSE)*C46,"")</f>
        <v>1279.3045422195103</v>
      </c>
      <c r="N46" s="2">
        <f>IFERROR(VLOOKUP(F46,Stagionalità!$A$6:$M$103,9,FALSE)*C46,"")</f>
        <v>0</v>
      </c>
      <c r="O46" s="2">
        <f>IFERROR(VLOOKUP(F46,Stagionalità!$A$6:$M$103,10,FALSE)*C46,"")</f>
        <v>0</v>
      </c>
      <c r="P46" s="2">
        <f>IFERROR(VLOOKUP(F46,Stagionalità!$A$6:$M$103,11,FALSE)*C46,"")</f>
        <v>0</v>
      </c>
      <c r="Q46" s="2">
        <f>IFERROR(VLOOKUP(F46,Stagionalità!$A$6:$M$103,12,FALSE)*C46,"")</f>
        <v>0</v>
      </c>
      <c r="R46" s="2">
        <f>IFERROR(VLOOKUP(F46,Stagionalità!$A$6:$M$103,13,FALSE)*C46,"")</f>
        <v>0</v>
      </c>
    </row>
    <row r="47" spans="2:18" x14ac:dyDescent="0.3">
      <c r="B47" s="26" t="s">
        <v>93</v>
      </c>
      <c r="C47" s="27">
        <v>2000</v>
      </c>
      <c r="F47" s="23" t="str">
        <f t="shared" si="0"/>
        <v>Enolgas</v>
      </c>
      <c r="G47" s="2">
        <f>IFERROR(VLOOKUP(F47,Stagionalità!$A$6:$M$103,2,FALSE)*C47,"")</f>
        <v>0</v>
      </c>
      <c r="H47" s="2">
        <f>IFERROR(VLOOKUP(F47,Stagionalità!$A$6:$M$103,3,FALSE)*C47,"")</f>
        <v>0</v>
      </c>
      <c r="I47" s="2">
        <f>IFERROR(VLOOKUP(F47,Stagionalità!$A$6:$M$103,4,FALSE)*C47,"")</f>
        <v>0</v>
      </c>
      <c r="J47" s="2">
        <f>IFERROR(VLOOKUP(F47,Stagionalità!$A$6:$M$103,5,FALSE)*C47,"")</f>
        <v>0</v>
      </c>
      <c r="K47" s="2">
        <f>IFERROR(VLOOKUP(F47,Stagionalità!$A$6:$M$103,6,FALSE)*C47,"")</f>
        <v>966.40908043810623</v>
      </c>
      <c r="L47" s="2">
        <f>IFERROR(VLOOKUP(F47,Stagionalità!$A$6:$M$103,7,FALSE)*C47,"")</f>
        <v>96.689074574354393</v>
      </c>
      <c r="M47" s="2">
        <f>IFERROR(VLOOKUP(F47,Stagionalità!$A$6:$M$103,8,FALSE)*C47,"")</f>
        <v>0</v>
      </c>
      <c r="N47" s="2">
        <f>IFERROR(VLOOKUP(F47,Stagionalità!$A$6:$M$103,9,FALSE)*C47,"")</f>
        <v>0</v>
      </c>
      <c r="O47" s="2">
        <f>IFERROR(VLOOKUP(F47,Stagionalità!$A$6:$M$103,10,FALSE)*C47,"")</f>
        <v>0</v>
      </c>
      <c r="P47" s="2">
        <f>IFERROR(VLOOKUP(F47,Stagionalità!$A$6:$M$103,11,FALSE)*C47,"")</f>
        <v>0</v>
      </c>
      <c r="Q47" s="2">
        <f>IFERROR(VLOOKUP(F47,Stagionalità!$A$6:$M$103,12,FALSE)*C47,"")</f>
        <v>2339.8462859416563</v>
      </c>
      <c r="R47" s="2">
        <f>IFERROR(VLOOKUP(F47,Stagionalità!$A$6:$M$103,13,FALSE)*C47,"")</f>
        <v>0</v>
      </c>
    </row>
    <row r="48" spans="2:18" x14ac:dyDescent="0.3">
      <c r="B48" s="28" t="s">
        <v>71</v>
      </c>
      <c r="C48" s="29">
        <v>2000</v>
      </c>
      <c r="F48" s="23" t="str">
        <f t="shared" si="0"/>
        <v>Bosch</v>
      </c>
      <c r="G48" s="2">
        <f>IFERROR(VLOOKUP(F48,Stagionalità!$A$6:$M$103,2,FALSE)*C48,"")</f>
        <v>0</v>
      </c>
      <c r="H48" s="2">
        <f>IFERROR(VLOOKUP(F48,Stagionalità!$A$6:$M$103,3,FALSE)*C48,"")</f>
        <v>0</v>
      </c>
      <c r="I48" s="2">
        <f>IFERROR(VLOOKUP(F48,Stagionalità!$A$6:$M$103,4,FALSE)*C48,"")</f>
        <v>0</v>
      </c>
      <c r="J48" s="2">
        <f>IFERROR(VLOOKUP(F48,Stagionalità!$A$6:$M$103,5,FALSE)*C48,"")</f>
        <v>0</v>
      </c>
      <c r="K48" s="2">
        <f>IFERROR(VLOOKUP(F48,Stagionalità!$A$6:$M$103,6,FALSE)*C48,"")</f>
        <v>0</v>
      </c>
      <c r="L48" s="2">
        <f>IFERROR(VLOOKUP(F48,Stagionalità!$A$6:$M$103,7,FALSE)*C48,"")</f>
        <v>0</v>
      </c>
      <c r="M48" s="2">
        <f>IFERROR(VLOOKUP(F48,Stagionalità!$A$6:$M$103,8,FALSE)*C48,"")</f>
        <v>0</v>
      </c>
      <c r="N48" s="2">
        <f>IFERROR(VLOOKUP(F48,Stagionalità!$A$6:$M$103,9,FALSE)*C48,"")</f>
        <v>0</v>
      </c>
      <c r="O48" s="2">
        <f>IFERROR(VLOOKUP(F48,Stagionalità!$A$6:$M$103,10,FALSE)*C48,"")</f>
        <v>0</v>
      </c>
      <c r="P48" s="2">
        <f>IFERROR(VLOOKUP(F48,Stagionalità!$A$6:$M$103,11,FALSE)*C48,"")</f>
        <v>0</v>
      </c>
      <c r="Q48" s="2">
        <f>IFERROR(VLOOKUP(F48,Stagionalità!$A$6:$M$103,12,FALSE)*C48,"")</f>
        <v>0</v>
      </c>
      <c r="R48" s="2">
        <f>IFERROR(VLOOKUP(F48,Stagionalità!$A$6:$M$103,13,FALSE)*C48,"")</f>
        <v>0</v>
      </c>
    </row>
    <row r="49" spans="2:18" x14ac:dyDescent="0.3">
      <c r="B49" s="26" t="s">
        <v>15</v>
      </c>
      <c r="C49" s="27">
        <v>2000</v>
      </c>
      <c r="F49" s="23" t="str">
        <f t="shared" si="0"/>
        <v xml:space="preserve">Global </v>
      </c>
      <c r="G49" s="2">
        <f>IFERROR(VLOOKUP(F49,Stagionalità!$A$6:$M$103,2,FALSE)*C49,"")</f>
        <v>0</v>
      </c>
      <c r="H49" s="2">
        <f>IFERROR(VLOOKUP(F49,Stagionalità!$A$6:$M$103,3,FALSE)*C49,"")</f>
        <v>0</v>
      </c>
      <c r="I49" s="2">
        <f>IFERROR(VLOOKUP(F49,Stagionalità!$A$6:$M$103,4,FALSE)*C49,"")</f>
        <v>0</v>
      </c>
      <c r="J49" s="2">
        <f>IFERROR(VLOOKUP(F49,Stagionalità!$A$6:$M$103,5,FALSE)*C49,"")</f>
        <v>0</v>
      </c>
      <c r="K49" s="2">
        <f>IFERROR(VLOOKUP(F49,Stagionalità!$A$6:$M$103,6,FALSE)*C49,"")</f>
        <v>786.13889601322285</v>
      </c>
      <c r="L49" s="2">
        <f>IFERROR(VLOOKUP(F49,Stagionalità!$A$6:$M$103,7,FALSE)*C49,"")</f>
        <v>0</v>
      </c>
      <c r="M49" s="2">
        <f>IFERROR(VLOOKUP(F49,Stagionalità!$A$6:$M$103,8,FALSE)*C49,"")</f>
        <v>0</v>
      </c>
      <c r="N49" s="2">
        <f>IFERROR(VLOOKUP(F49,Stagionalità!$A$6:$M$103,9,FALSE)*C49,"")</f>
        <v>0</v>
      </c>
      <c r="O49" s="2">
        <f>IFERROR(VLOOKUP(F49,Stagionalità!$A$6:$M$103,10,FALSE)*C49,"")</f>
        <v>1213.8611039867774</v>
      </c>
      <c r="P49" s="2">
        <f>IFERROR(VLOOKUP(F49,Stagionalità!$A$6:$M$103,11,FALSE)*C49,"")</f>
        <v>0</v>
      </c>
      <c r="Q49" s="2">
        <f>IFERROR(VLOOKUP(F49,Stagionalità!$A$6:$M$103,12,FALSE)*C49,"")</f>
        <v>0</v>
      </c>
      <c r="R49" s="2">
        <f>IFERROR(VLOOKUP(F49,Stagionalità!$A$6:$M$103,13,FALSE)*C49,"")</f>
        <v>0</v>
      </c>
    </row>
    <row r="50" spans="2:18" x14ac:dyDescent="0.3">
      <c r="B50" s="28" t="s">
        <v>37</v>
      </c>
      <c r="C50" s="29">
        <v>2000</v>
      </c>
      <c r="F50" s="23" t="str">
        <f t="shared" si="0"/>
        <v>Bmeters</v>
      </c>
      <c r="G50" s="2">
        <f>IFERROR(VLOOKUP(F50,Stagionalità!$A$6:$M$103,2,FALSE)*C50,"")</f>
        <v>0</v>
      </c>
      <c r="H50" s="2">
        <f>IFERROR(VLOOKUP(F50,Stagionalità!$A$6:$M$103,3,FALSE)*C50,"")</f>
        <v>1392.3439463187406</v>
      </c>
      <c r="I50" s="2">
        <f>IFERROR(VLOOKUP(F50,Stagionalità!$A$6:$M$103,4,FALSE)*C50,"")</f>
        <v>0</v>
      </c>
      <c r="J50" s="2">
        <f>IFERROR(VLOOKUP(F50,Stagionalità!$A$6:$M$103,5,FALSE)*C50,"")</f>
        <v>0</v>
      </c>
      <c r="K50" s="2">
        <f>IFERROR(VLOOKUP(F50,Stagionalità!$A$6:$M$103,6,FALSE)*C50,"")</f>
        <v>0</v>
      </c>
      <c r="L50" s="2">
        <f>IFERROR(VLOOKUP(F50,Stagionalità!$A$6:$M$103,7,FALSE)*C50,"")</f>
        <v>0</v>
      </c>
      <c r="M50" s="2">
        <f>IFERROR(VLOOKUP(F50,Stagionalità!$A$6:$M$103,8,FALSE)*C50,"")</f>
        <v>607.65605368125932</v>
      </c>
      <c r="N50" s="2">
        <f>IFERROR(VLOOKUP(F50,Stagionalità!$A$6:$M$103,9,FALSE)*C50,"")</f>
        <v>0</v>
      </c>
      <c r="O50" s="2">
        <f>IFERROR(VLOOKUP(F50,Stagionalità!$A$6:$M$103,10,FALSE)*C50,"")</f>
        <v>0</v>
      </c>
      <c r="P50" s="2">
        <f>IFERROR(VLOOKUP(F50,Stagionalità!$A$6:$M$103,11,FALSE)*C50,"")</f>
        <v>0</v>
      </c>
      <c r="Q50" s="2">
        <f>IFERROR(VLOOKUP(F50,Stagionalità!$A$6:$M$103,12,FALSE)*C50,"")</f>
        <v>-103.34630008614003</v>
      </c>
      <c r="R50" s="2">
        <f>IFERROR(VLOOKUP(F50,Stagionalità!$A$6:$M$103,13,FALSE)*C50,"")</f>
        <v>0</v>
      </c>
    </row>
    <row r="51" spans="2:18" x14ac:dyDescent="0.3">
      <c r="B51" s="26" t="s">
        <v>34</v>
      </c>
      <c r="C51" s="27">
        <v>2000</v>
      </c>
      <c r="F51" s="23" t="str">
        <f t="shared" si="0"/>
        <v>Eurocornici</v>
      </c>
      <c r="G51" s="2">
        <f>IFERROR(VLOOKUP(F51,Stagionalità!$A$6:$M$103,2,FALSE)*C51,"")</f>
        <v>0</v>
      </c>
      <c r="H51" s="2">
        <f>IFERROR(VLOOKUP(F51,Stagionalità!$A$6:$M$103,3,FALSE)*C51,"")</f>
        <v>254.94492903077958</v>
      </c>
      <c r="I51" s="2">
        <f>IFERROR(VLOOKUP(F51,Stagionalità!$A$6:$M$103,4,FALSE)*C51,"")</f>
        <v>0</v>
      </c>
      <c r="J51" s="2">
        <f>IFERROR(VLOOKUP(F51,Stagionalità!$A$6:$M$103,5,FALSE)*C51,"")</f>
        <v>-0.63020094816596872</v>
      </c>
      <c r="K51" s="2">
        <f>IFERROR(VLOOKUP(F51,Stagionalità!$A$6:$M$103,6,FALSE)*C51,"")</f>
        <v>1198.0120024635128</v>
      </c>
      <c r="L51" s="2">
        <f>IFERROR(VLOOKUP(F51,Stagionalità!$A$6:$M$103,7,FALSE)*C51,"")</f>
        <v>0</v>
      </c>
      <c r="M51" s="2">
        <f>IFERROR(VLOOKUP(F51,Stagionalità!$A$6:$M$103,8,FALSE)*C51,"")</f>
        <v>0</v>
      </c>
      <c r="N51" s="2">
        <f>IFERROR(VLOOKUP(F51,Stagionalità!$A$6:$M$103,9,FALSE)*C51,"")</f>
        <v>0</v>
      </c>
      <c r="O51" s="2">
        <f>IFERROR(VLOOKUP(F51,Stagionalità!$A$6:$M$103,10,FALSE)*C51,"")</f>
        <v>154.47084604477277</v>
      </c>
      <c r="P51" s="2">
        <f>IFERROR(VLOOKUP(F51,Stagionalità!$A$6:$M$103,11,FALSE)*C51,"")</f>
        <v>393.20242340910096</v>
      </c>
      <c r="Q51" s="2">
        <f>IFERROR(VLOOKUP(F51,Stagionalità!$A$6:$M$103,12,FALSE)*C51,"")</f>
        <v>391.26885231813662</v>
      </c>
      <c r="R51" s="2">
        <f>IFERROR(VLOOKUP(F51,Stagionalità!$A$6:$M$103,13,FALSE)*C51,"")</f>
        <v>0</v>
      </c>
    </row>
    <row r="52" spans="2:18" x14ac:dyDescent="0.3">
      <c r="B52" s="28" t="s">
        <v>49</v>
      </c>
      <c r="C52" s="29">
        <v>2000</v>
      </c>
      <c r="F52" s="23" t="str">
        <f t="shared" si="0"/>
        <v>Fluidmaster</v>
      </c>
      <c r="G52" s="2">
        <f>IFERROR(VLOOKUP(F52,Stagionalità!$A$6:$M$103,2,FALSE)*C52,"")</f>
        <v>0</v>
      </c>
      <c r="H52" s="2">
        <f>IFERROR(VLOOKUP(F52,Stagionalità!$A$6:$M$103,3,FALSE)*C52,"")</f>
        <v>0</v>
      </c>
      <c r="I52" s="2">
        <f>IFERROR(VLOOKUP(F52,Stagionalità!$A$6:$M$103,4,FALSE)*C52,"")</f>
        <v>0</v>
      </c>
      <c r="J52" s="2">
        <f>IFERROR(VLOOKUP(F52,Stagionalità!$A$6:$M$103,5,FALSE)*C52,"")</f>
        <v>0</v>
      </c>
      <c r="K52" s="2">
        <f>IFERROR(VLOOKUP(F52,Stagionalità!$A$6:$M$103,6,FALSE)*C52,"")</f>
        <v>0</v>
      </c>
      <c r="L52" s="2">
        <f>IFERROR(VLOOKUP(F52,Stagionalità!$A$6:$M$103,7,FALSE)*C52,"")</f>
        <v>1365.9849300322928</v>
      </c>
      <c r="M52" s="2">
        <f>IFERROR(VLOOKUP(F52,Stagionalità!$A$6:$M$103,8,FALSE)*C52,"")</f>
        <v>0</v>
      </c>
      <c r="N52" s="2">
        <f>IFERROR(VLOOKUP(F52,Stagionalità!$A$6:$M$103,9,FALSE)*C52,"")</f>
        <v>0</v>
      </c>
      <c r="O52" s="2">
        <f>IFERROR(VLOOKUP(F52,Stagionalità!$A$6:$M$103,10,FALSE)*C52,"")</f>
        <v>0</v>
      </c>
      <c r="P52" s="2">
        <f>IFERROR(VLOOKUP(F52,Stagionalità!$A$6:$M$103,11,FALSE)*C52,"")</f>
        <v>0</v>
      </c>
      <c r="Q52" s="2">
        <f>IFERROR(VLOOKUP(F52,Stagionalità!$A$6:$M$103,12,FALSE)*C52,"")</f>
        <v>0</v>
      </c>
      <c r="R52" s="2">
        <f>IFERROR(VLOOKUP(F52,Stagionalità!$A$6:$M$103,13,FALSE)*C52,"")</f>
        <v>0</v>
      </c>
    </row>
    <row r="53" spans="2:18" x14ac:dyDescent="0.3">
      <c r="B53" s="26" t="s">
        <v>24</v>
      </c>
      <c r="C53" s="27">
        <v>2000</v>
      </c>
      <c r="F53" s="23" t="str">
        <f t="shared" si="0"/>
        <v>General d'aspirazione</v>
      </c>
      <c r="G53" s="2">
        <f>IFERROR(VLOOKUP(F53,Stagionalità!$A$6:$M$103,2,FALSE)*C53,"")</f>
        <v>0</v>
      </c>
      <c r="H53" s="2">
        <f>IFERROR(VLOOKUP(F53,Stagionalità!$A$6:$M$103,3,FALSE)*C53,"")</f>
        <v>0</v>
      </c>
      <c r="I53" s="2">
        <f>IFERROR(VLOOKUP(F53,Stagionalità!$A$6:$M$103,4,FALSE)*C53,"")</f>
        <v>363.05721237547363</v>
      </c>
      <c r="J53" s="2">
        <f>IFERROR(VLOOKUP(F53,Stagionalità!$A$6:$M$103,5,FALSE)*C53,"")</f>
        <v>0</v>
      </c>
      <c r="K53" s="2">
        <f>IFERROR(VLOOKUP(F53,Stagionalità!$A$6:$M$103,6,FALSE)*C53,"")</f>
        <v>-69.215638496608079</v>
      </c>
      <c r="L53" s="2">
        <f>IFERROR(VLOOKUP(F53,Stagionalità!$A$6:$M$103,7,FALSE)*C53,"")</f>
        <v>0</v>
      </c>
      <c r="M53" s="2">
        <f>IFERROR(VLOOKUP(F53,Stagionalità!$A$6:$M$103,8,FALSE)*C53,"")</f>
        <v>789.12184424362488</v>
      </c>
      <c r="N53" s="2">
        <f>IFERROR(VLOOKUP(F53,Stagionalità!$A$6:$M$103,9,FALSE)*C53,"")</f>
        <v>159.22421982321762</v>
      </c>
      <c r="O53" s="2">
        <f>IFERROR(VLOOKUP(F53,Stagionalità!$A$6:$M$103,10,FALSE)*C53,"")</f>
        <v>94.083828613603714</v>
      </c>
      <c r="P53" s="2">
        <f>IFERROR(VLOOKUP(F53,Stagionalità!$A$6:$M$103,11,FALSE)*C53,"")</f>
        <v>654.01715559039872</v>
      </c>
      <c r="Q53" s="2">
        <f>IFERROR(VLOOKUP(F53,Stagionalità!$A$6:$M$103,12,FALSE)*C53,"")</f>
        <v>1312.7664007514843</v>
      </c>
      <c r="R53" s="2">
        <f>IFERROR(VLOOKUP(F53,Stagionalità!$A$6:$M$103,13,FALSE)*C53,"")</f>
        <v>0</v>
      </c>
    </row>
    <row r="54" spans="2:18" x14ac:dyDescent="0.3">
      <c r="B54" s="28" t="s">
        <v>86</v>
      </c>
      <c r="C54" s="29">
        <v>1500</v>
      </c>
      <c r="F54" s="23" t="str">
        <f t="shared" si="0"/>
        <v>Vortice</v>
      </c>
      <c r="G54" s="2">
        <f>IFERROR(VLOOKUP(F54,Stagionalità!$A$6:$M$103,2,FALSE)*C54,"")</f>
        <v>0</v>
      </c>
      <c r="H54" s="2">
        <f>IFERROR(VLOOKUP(F54,Stagionalità!$A$6:$M$103,3,FALSE)*C54,"")</f>
        <v>0</v>
      </c>
      <c r="I54" s="2">
        <f>IFERROR(VLOOKUP(F54,Stagionalità!$A$6:$M$103,4,FALSE)*C54,"")</f>
        <v>1024.6935267920733</v>
      </c>
      <c r="J54" s="2">
        <f>IFERROR(VLOOKUP(F54,Stagionalità!$A$6:$M$103,5,FALSE)*C54,"")</f>
        <v>-502.28371205287215</v>
      </c>
      <c r="K54" s="2">
        <f>IFERROR(VLOOKUP(F54,Stagionalità!$A$6:$M$103,6,FALSE)*C54,"")</f>
        <v>0</v>
      </c>
      <c r="L54" s="2">
        <f>IFERROR(VLOOKUP(F54,Stagionalità!$A$6:$M$103,7,FALSE)*C54,"")</f>
        <v>0</v>
      </c>
      <c r="M54" s="2">
        <f>IFERROR(VLOOKUP(F54,Stagionalità!$A$6:$M$103,8,FALSE)*C54,"")</f>
        <v>977.59018526079888</v>
      </c>
      <c r="N54" s="2">
        <f>IFERROR(VLOOKUP(F54,Stagionalità!$A$6:$M$103,9,FALSE)*C54,"")</f>
        <v>0</v>
      </c>
      <c r="O54" s="2">
        <f>IFERROR(VLOOKUP(F54,Stagionalità!$A$6:$M$103,10,FALSE)*C54,"")</f>
        <v>0</v>
      </c>
      <c r="P54" s="2">
        <f>IFERROR(VLOOKUP(F54,Stagionalità!$A$6:$M$103,11,FALSE)*C54,"")</f>
        <v>0</v>
      </c>
      <c r="Q54" s="2">
        <f>IFERROR(VLOOKUP(F54,Stagionalità!$A$6:$M$103,12,FALSE)*C54,"")</f>
        <v>0</v>
      </c>
      <c r="R54" s="2">
        <f>IFERROR(VLOOKUP(F54,Stagionalità!$A$6:$M$103,13,FALSE)*C54,"")</f>
        <v>0</v>
      </c>
    </row>
    <row r="55" spans="2:18" x14ac:dyDescent="0.3">
      <c r="B55" s="26" t="s">
        <v>23</v>
      </c>
      <c r="C55" s="27">
        <v>1500</v>
      </c>
      <c r="F55" s="23" t="str">
        <f t="shared" si="0"/>
        <v xml:space="preserve">First Corporation </v>
      </c>
      <c r="G55" s="2">
        <f>IFERROR(VLOOKUP(F55,Stagionalità!$A$6:$M$103,2,FALSE)*C55,"")</f>
        <v>0</v>
      </c>
      <c r="H55" s="2">
        <f>IFERROR(VLOOKUP(F55,Stagionalità!$A$6:$M$103,3,FALSE)*C55,"")</f>
        <v>498.13005456562092</v>
      </c>
      <c r="I55" s="2">
        <f>IFERROR(VLOOKUP(F55,Stagionalità!$A$6:$M$103,4,FALSE)*C55,"")</f>
        <v>3.5197333586002908</v>
      </c>
      <c r="J55" s="2">
        <f>IFERROR(VLOOKUP(F55,Stagionalità!$A$6:$M$103,5,FALSE)*C55,"")</f>
        <v>0</v>
      </c>
      <c r="K55" s="2">
        <f>IFERROR(VLOOKUP(F55,Stagionalità!$A$6:$M$103,6,FALSE)*C55,"")</f>
        <v>461.98799444868649</v>
      </c>
      <c r="L55" s="2">
        <f>IFERROR(VLOOKUP(F55,Stagionalità!$A$6:$M$103,7,FALSE)*C55,"")</f>
        <v>0</v>
      </c>
      <c r="M55" s="2">
        <f>IFERROR(VLOOKUP(F55,Stagionalità!$A$6:$M$103,8,FALSE)*C55,"")</f>
        <v>120.86647307668741</v>
      </c>
      <c r="N55" s="2">
        <f>IFERROR(VLOOKUP(F55,Stagionalità!$A$6:$M$103,9,FALSE)*C55,"")</f>
        <v>0</v>
      </c>
      <c r="O55" s="2">
        <f>IFERROR(VLOOKUP(F55,Stagionalità!$A$6:$M$103,10,FALSE)*C55,"")</f>
        <v>67.568847990992992</v>
      </c>
      <c r="P55" s="2">
        <f>IFERROR(VLOOKUP(F55,Stagionalità!$A$6:$M$103,11,FALSE)*C55,"")</f>
        <v>0</v>
      </c>
      <c r="Q55" s="2">
        <f>IFERROR(VLOOKUP(F55,Stagionalità!$A$6:$M$103,12,FALSE)*C55,"")</f>
        <v>0</v>
      </c>
      <c r="R55" s="2">
        <f>IFERROR(VLOOKUP(F55,Stagionalità!$A$6:$M$103,13,FALSE)*C55,"")</f>
        <v>0</v>
      </c>
    </row>
    <row r="56" spans="2:18" x14ac:dyDescent="0.3">
      <c r="B56" s="28" t="s">
        <v>36</v>
      </c>
      <c r="C56" s="29">
        <v>1500</v>
      </c>
      <c r="F56" s="23" t="str">
        <f t="shared" si="0"/>
        <v>Farg</v>
      </c>
      <c r="G56" s="2">
        <f>IFERROR(VLOOKUP(F56,Stagionalità!$A$6:$M$103,2,FALSE)*C56,"")</f>
        <v>393.97022460333812</v>
      </c>
      <c r="H56" s="2">
        <f>IFERROR(VLOOKUP(F56,Stagionalità!$A$6:$M$103,3,FALSE)*C56,"")</f>
        <v>0</v>
      </c>
      <c r="I56" s="2">
        <f>IFERROR(VLOOKUP(F56,Stagionalità!$A$6:$M$103,4,FALSE)*C56,"")</f>
        <v>0</v>
      </c>
      <c r="J56" s="2">
        <f>IFERROR(VLOOKUP(F56,Stagionalità!$A$6:$M$103,5,FALSE)*C56,"")</f>
        <v>0</v>
      </c>
      <c r="K56" s="2">
        <f>IFERROR(VLOOKUP(F56,Stagionalità!$A$6:$M$103,6,FALSE)*C56,"")</f>
        <v>394.43385534720795</v>
      </c>
      <c r="L56" s="2">
        <f>IFERROR(VLOOKUP(F56,Stagionalità!$A$6:$M$103,7,FALSE)*C56,"")</f>
        <v>343.35720173088811</v>
      </c>
      <c r="M56" s="2">
        <f>IFERROR(VLOOKUP(F56,Stagionalità!$A$6:$M$103,8,FALSE)*C56,"")</f>
        <v>0</v>
      </c>
      <c r="N56" s="2">
        <f>IFERROR(VLOOKUP(F56,Stagionalità!$A$6:$M$103,9,FALSE)*C56,"")</f>
        <v>0</v>
      </c>
      <c r="O56" s="2">
        <f>IFERROR(VLOOKUP(F56,Stagionalità!$A$6:$M$103,10,FALSE)*C56,"")</f>
        <v>368.23871831856582</v>
      </c>
      <c r="P56" s="2">
        <f>IFERROR(VLOOKUP(F56,Stagionalità!$A$6:$M$103,11,FALSE)*C56,"")</f>
        <v>0</v>
      </c>
      <c r="Q56" s="2">
        <f>IFERROR(VLOOKUP(F56,Stagionalità!$A$6:$M$103,12,FALSE)*C56,"")</f>
        <v>0</v>
      </c>
      <c r="R56" s="2">
        <f>IFERROR(VLOOKUP(F56,Stagionalità!$A$6:$M$103,13,FALSE)*C56,"")</f>
        <v>0</v>
      </c>
    </row>
    <row r="57" spans="2:18" x14ac:dyDescent="0.3">
      <c r="B57" s="20" t="s">
        <v>92</v>
      </c>
      <c r="C57" s="30">
        <v>1000</v>
      </c>
      <c r="F57" s="23" t="str">
        <f>IF(B57=0,"",B57)</f>
        <v>Itap</v>
      </c>
      <c r="G57" s="2">
        <f>IFERROR(VLOOKUP(F57,Stagionalità!$A$6:$M$103,2,FALSE)*C57,"")</f>
        <v>0</v>
      </c>
      <c r="H57" s="2">
        <f>IFERROR(VLOOKUP(F57,Stagionalità!$A$6:$M$103,3,FALSE)*C57,"")</f>
        <v>0</v>
      </c>
      <c r="I57" s="2">
        <f>IFERROR(VLOOKUP(F57,Stagionalità!$A$6:$M$103,4,FALSE)*C57,"")</f>
        <v>0</v>
      </c>
      <c r="J57" s="2">
        <f>IFERROR(VLOOKUP(F57,Stagionalità!$A$6:$M$103,5,FALSE)*C57,"")</f>
        <v>1000</v>
      </c>
      <c r="K57" s="2">
        <f>IFERROR(VLOOKUP(F57,Stagionalità!$A$6:$M$103,6,FALSE)*C57,"")</f>
        <v>0</v>
      </c>
      <c r="L57" s="2">
        <f>IFERROR(VLOOKUP(F57,Stagionalità!$A$6:$M$103,7,FALSE)*C57,"")</f>
        <v>0</v>
      </c>
      <c r="M57" s="2">
        <f>IFERROR(VLOOKUP(F57,Stagionalità!$A$6:$M$103,8,FALSE)*C57,"")</f>
        <v>0</v>
      </c>
      <c r="N57" s="2">
        <f>IFERROR(VLOOKUP(F57,Stagionalità!$A$6:$M$103,9,FALSE)*C57,"")</f>
        <v>0</v>
      </c>
      <c r="O57" s="2">
        <f>IFERROR(VLOOKUP(F57,Stagionalità!$A$6:$M$103,10,FALSE)*C57,"")</f>
        <v>0</v>
      </c>
      <c r="P57" s="2">
        <f>IFERROR(VLOOKUP(F57,Stagionalità!$A$6:$M$103,11,FALSE)*C57,"")</f>
        <v>0</v>
      </c>
      <c r="Q57" s="2">
        <f>IFERROR(VLOOKUP(F57,Stagionalità!$A$6:$M$103,12,FALSE)*C57,"")</f>
        <v>0</v>
      </c>
      <c r="R57" s="2">
        <f>IFERROR(VLOOKUP(F57,Stagionalità!$A$6:$M$103,13,FALSE)*C57,"")</f>
        <v>0</v>
      </c>
    </row>
    <row r="58" spans="2:18" x14ac:dyDescent="0.3">
      <c r="B58" t="s">
        <v>51</v>
      </c>
      <c r="C58">
        <v>1000</v>
      </c>
      <c r="F58" s="23" t="str">
        <f>IF(B58=0,"",B58)</f>
        <v>Fondital</v>
      </c>
      <c r="G58" s="2">
        <f>IFERROR(VLOOKUP(F58,Stagionalità!$A$6:$M$103,2,FALSE)*C58,"")</f>
        <v>0</v>
      </c>
      <c r="H58" s="2">
        <f>IFERROR(VLOOKUP(F58,Stagionalità!$A$6:$M$103,3,FALSE)*C58,"")</f>
        <v>0</v>
      </c>
      <c r="I58" s="2">
        <f>IFERROR(VLOOKUP(F58,Stagionalità!$A$6:$M$103,4,FALSE)*C58,"")</f>
        <v>0</v>
      </c>
      <c r="J58" s="2">
        <f>IFERROR(VLOOKUP(F58,Stagionalità!$A$6:$M$103,5,FALSE)*C58,"")</f>
        <v>0</v>
      </c>
      <c r="K58" s="2">
        <f>IFERROR(VLOOKUP(F58,Stagionalità!$A$6:$M$103,6,FALSE)*C58,"")</f>
        <v>0</v>
      </c>
      <c r="L58" s="2">
        <f>IFERROR(VLOOKUP(F58,Stagionalità!$A$6:$M$103,7,FALSE)*C58,"")</f>
        <v>0</v>
      </c>
      <c r="M58" s="2">
        <f>IFERROR(VLOOKUP(F58,Stagionalità!$A$6:$M$103,8,FALSE)*C58,"")</f>
        <v>1007.6599950580678</v>
      </c>
      <c r="N58" s="2">
        <f>IFERROR(VLOOKUP(F58,Stagionalità!$A$6:$M$103,9,FALSE)*C58,"")</f>
        <v>-7.6599950580677607</v>
      </c>
      <c r="O58" s="2">
        <f>IFERROR(VLOOKUP(F58,Stagionalità!$A$6:$M$103,10,FALSE)*C58,"")</f>
        <v>0</v>
      </c>
      <c r="P58" s="2">
        <f>IFERROR(VLOOKUP(F58,Stagionalità!$A$6:$M$103,11,FALSE)*C58,"")</f>
        <v>0</v>
      </c>
      <c r="Q58" s="2">
        <f>IFERROR(VLOOKUP(F58,Stagionalità!$A$6:$M$103,12,FALSE)*C58,"")</f>
        <v>0</v>
      </c>
      <c r="R58" s="2">
        <f>IFERROR(VLOOKUP(F58,Stagionalità!$A$6:$M$103,13,FALSE)*C58,"")</f>
        <v>0</v>
      </c>
    </row>
    <row r="59" spans="2:18" x14ac:dyDescent="0.3">
      <c r="B59" t="s">
        <v>87</v>
      </c>
      <c r="C59">
        <v>1000</v>
      </c>
      <c r="F59" s="23" t="str">
        <f t="shared" ref="F59:F116" si="1">IF(B59=0,"",B59)</f>
        <v>TECNOCONTROL</v>
      </c>
      <c r="G59" s="2">
        <f>IFERROR(VLOOKUP(F59,Stagionalità!$A$6:$M$103,2,FALSE)*C59,"")</f>
        <v>0</v>
      </c>
      <c r="H59" s="2">
        <f>IFERROR(VLOOKUP(F59,Stagionalità!$A$6:$M$103,3,FALSE)*C59,"")</f>
        <v>451.87867144493293</v>
      </c>
      <c r="I59" s="2">
        <f>IFERROR(VLOOKUP(F59,Stagionalità!$A$6:$M$103,4,FALSE)*C59,"")</f>
        <v>0</v>
      </c>
      <c r="J59" s="2">
        <f>IFERROR(VLOOKUP(F59,Stagionalità!$A$6:$M$103,5,FALSE)*C59,"")</f>
        <v>0</v>
      </c>
      <c r="K59" s="2">
        <f>IFERROR(VLOOKUP(F59,Stagionalità!$A$6:$M$103,6,FALSE)*C59,"")</f>
        <v>0</v>
      </c>
      <c r="L59" s="2">
        <f>IFERROR(VLOOKUP(F59,Stagionalità!$A$6:$M$103,7,FALSE)*C59,"")</f>
        <v>0</v>
      </c>
      <c r="M59" s="2">
        <f>IFERROR(VLOOKUP(F59,Stagionalità!$A$6:$M$103,8,FALSE)*C59,"")</f>
        <v>0</v>
      </c>
      <c r="N59" s="2">
        <f>IFERROR(VLOOKUP(F59,Stagionalità!$A$6:$M$103,9,FALSE)*C59,"")</f>
        <v>0</v>
      </c>
      <c r="O59" s="2">
        <f>IFERROR(VLOOKUP(F59,Stagionalità!$A$6:$M$103,10,FALSE)*C59,"")</f>
        <v>0</v>
      </c>
      <c r="P59" s="2">
        <f>IFERROR(VLOOKUP(F59,Stagionalità!$A$6:$M$103,11,FALSE)*C59,"")</f>
        <v>548.12132855506707</v>
      </c>
      <c r="Q59" s="2">
        <f>IFERROR(VLOOKUP(F59,Stagionalità!$A$6:$M$103,12,FALSE)*C59,"")</f>
        <v>0</v>
      </c>
      <c r="R59" s="2">
        <f>IFERROR(VLOOKUP(F59,Stagionalità!$A$6:$M$103,13,FALSE)*C59,"")</f>
        <v>0</v>
      </c>
    </row>
    <row r="60" spans="2:18" x14ac:dyDescent="0.3">
      <c r="F60" s="23" t="str">
        <f t="shared" si="1"/>
        <v/>
      </c>
      <c r="G60" s="2" t="str">
        <f>IFERROR(VLOOKUP(F60,Stagionalità!$A$6:$M$103,2,FALSE)*C60,"")</f>
        <v/>
      </c>
      <c r="H60" s="2" t="str">
        <f>IFERROR(VLOOKUP(F60,Stagionalità!$A$6:$M$103,3,FALSE)*C60,"")</f>
        <v/>
      </c>
      <c r="I60" s="2" t="str">
        <f>IFERROR(VLOOKUP(F60,Stagionalità!$A$6:$M$103,4,FALSE)*C60,"")</f>
        <v/>
      </c>
      <c r="J60" s="2" t="str">
        <f>IFERROR(VLOOKUP(F60,Stagionalità!$A$6:$M$103,5,FALSE)*C60,"")</f>
        <v/>
      </c>
      <c r="K60" s="2" t="str">
        <f>IFERROR(VLOOKUP(F60,Stagionalità!$A$6:$M$103,6,FALSE)*C60,"")</f>
        <v/>
      </c>
      <c r="L60" s="2" t="str">
        <f>IFERROR(VLOOKUP(F60,Stagionalità!$A$6:$M$103,7,FALSE)*C60,"")</f>
        <v/>
      </c>
      <c r="M60" s="2" t="str">
        <f>IFERROR(VLOOKUP(F60,Stagionalità!$A$6:$M$103,8,FALSE)*C60,"")</f>
        <v/>
      </c>
      <c r="N60" s="2" t="str">
        <f>IFERROR(VLOOKUP(F60,Stagionalità!$A$6:$M$103,9,FALSE)*C60,"")</f>
        <v/>
      </c>
      <c r="O60" s="2" t="str">
        <f>IFERROR(VLOOKUP(F60,Stagionalità!$A$6:$M$103,10,FALSE)*C60,"")</f>
        <v/>
      </c>
      <c r="P60" s="2" t="str">
        <f>IFERROR(VLOOKUP(F60,Stagionalità!$A$6:$M$103,11,FALSE)*C60,"")</f>
        <v/>
      </c>
      <c r="Q60" s="2" t="str">
        <f>IFERROR(VLOOKUP(F60,Stagionalità!$A$6:$M$103,12,FALSE)*C60,"")</f>
        <v/>
      </c>
      <c r="R60" s="2" t="str">
        <f>IFERROR(VLOOKUP(F60,Stagionalità!$A$6:$M$103,13,FALSE)*C60,"")</f>
        <v/>
      </c>
    </row>
    <row r="61" spans="2:18" x14ac:dyDescent="0.3">
      <c r="F61" s="23" t="str">
        <f t="shared" si="1"/>
        <v/>
      </c>
      <c r="G61" s="2" t="str">
        <f>IFERROR(VLOOKUP(F61,Stagionalità!$A$6:$M$103,2,FALSE)*C61,"")</f>
        <v/>
      </c>
      <c r="H61" s="2" t="str">
        <f>IFERROR(VLOOKUP(F61,Stagionalità!$A$6:$M$103,3,FALSE)*C61,"")</f>
        <v/>
      </c>
      <c r="I61" s="2" t="str">
        <f>IFERROR(VLOOKUP(F61,Stagionalità!$A$6:$M$103,4,FALSE)*C61,"")</f>
        <v/>
      </c>
      <c r="J61" s="2" t="str">
        <f>IFERROR(VLOOKUP(F61,Stagionalità!$A$6:$M$103,5,FALSE)*C61,"")</f>
        <v/>
      </c>
      <c r="K61" s="2" t="str">
        <f>IFERROR(VLOOKUP(F61,Stagionalità!$A$6:$M$103,6,FALSE)*C61,"")</f>
        <v/>
      </c>
      <c r="L61" s="2" t="str">
        <f>IFERROR(VLOOKUP(F61,Stagionalità!$A$6:$M$103,7,FALSE)*C61,"")</f>
        <v/>
      </c>
      <c r="M61" s="2" t="str">
        <f>IFERROR(VLOOKUP(F61,Stagionalità!$A$6:$M$103,8,FALSE)*C61,"")</f>
        <v/>
      </c>
      <c r="N61" s="2" t="str">
        <f>IFERROR(VLOOKUP(F61,Stagionalità!$A$6:$M$103,9,FALSE)*C61,"")</f>
        <v/>
      </c>
      <c r="O61" s="2" t="str">
        <f>IFERROR(VLOOKUP(F61,Stagionalità!$A$6:$M$103,10,FALSE)*C61,"")</f>
        <v/>
      </c>
      <c r="P61" s="2" t="str">
        <f>IFERROR(VLOOKUP(F61,Stagionalità!$A$6:$M$103,11,FALSE)*C61,"")</f>
        <v/>
      </c>
      <c r="Q61" s="2" t="str">
        <f>IFERROR(VLOOKUP(F61,Stagionalità!$A$6:$M$103,12,FALSE)*C61,"")</f>
        <v/>
      </c>
      <c r="R61" s="2" t="str">
        <f>IFERROR(VLOOKUP(F61,Stagionalità!$A$6:$M$103,13,FALSE)*C61,"")</f>
        <v/>
      </c>
    </row>
    <row r="62" spans="2:18" x14ac:dyDescent="0.3">
      <c r="F62" s="23" t="str">
        <f t="shared" si="1"/>
        <v/>
      </c>
      <c r="G62" s="2" t="str">
        <f>IFERROR(VLOOKUP(F62,Stagionalità!$A$6:$M$103,2,FALSE)*C62,"")</f>
        <v/>
      </c>
      <c r="H62" s="2" t="str">
        <f>IFERROR(VLOOKUP(F62,Stagionalità!$A$6:$M$103,3,FALSE)*C62,"")</f>
        <v/>
      </c>
      <c r="I62" s="2" t="str">
        <f>IFERROR(VLOOKUP(F62,Stagionalità!$A$6:$M$103,4,FALSE)*C62,"")</f>
        <v/>
      </c>
      <c r="J62" s="2" t="str">
        <f>IFERROR(VLOOKUP(F62,Stagionalità!$A$6:$M$103,5,FALSE)*C62,"")</f>
        <v/>
      </c>
      <c r="K62" s="2" t="str">
        <f>IFERROR(VLOOKUP(F62,Stagionalità!$A$6:$M$103,6,FALSE)*C62,"")</f>
        <v/>
      </c>
      <c r="L62" s="2" t="str">
        <f>IFERROR(VLOOKUP(F62,Stagionalità!$A$6:$M$103,7,FALSE)*C62,"")</f>
        <v/>
      </c>
      <c r="M62" s="2" t="str">
        <f>IFERROR(VLOOKUP(F62,Stagionalità!$A$6:$M$103,8,FALSE)*C62,"")</f>
        <v/>
      </c>
      <c r="N62" s="2" t="str">
        <f>IFERROR(VLOOKUP(F62,Stagionalità!$A$6:$M$103,9,FALSE)*C62,"")</f>
        <v/>
      </c>
      <c r="O62" s="2" t="str">
        <f>IFERROR(VLOOKUP(F62,Stagionalità!$A$6:$M$103,10,FALSE)*C62,"")</f>
        <v/>
      </c>
      <c r="P62" s="2" t="str">
        <f>IFERROR(VLOOKUP(F62,Stagionalità!$A$6:$M$103,11,FALSE)*C62,"")</f>
        <v/>
      </c>
      <c r="Q62" s="2" t="str">
        <f>IFERROR(VLOOKUP(F62,Stagionalità!$A$6:$M$103,12,FALSE)*C62,"")</f>
        <v/>
      </c>
      <c r="R62" s="2" t="str">
        <f>IFERROR(VLOOKUP(F62,Stagionalità!$A$6:$M$103,13,FALSE)*C62,"")</f>
        <v/>
      </c>
    </row>
    <row r="63" spans="2:18" x14ac:dyDescent="0.3">
      <c r="F63" s="23" t="str">
        <f t="shared" si="1"/>
        <v/>
      </c>
      <c r="G63" s="2" t="str">
        <f>IFERROR(VLOOKUP(F63,Stagionalità!$A$6:$M$103,2,FALSE)*C63,"")</f>
        <v/>
      </c>
      <c r="H63" s="2" t="str">
        <f>IFERROR(VLOOKUP(F63,Stagionalità!$A$6:$M$103,3,FALSE)*C63,"")</f>
        <v/>
      </c>
      <c r="I63" s="2" t="str">
        <f>IFERROR(VLOOKUP(F63,Stagionalità!$A$6:$M$103,4,FALSE)*C63,"")</f>
        <v/>
      </c>
      <c r="J63" s="2" t="str">
        <f>IFERROR(VLOOKUP(F63,Stagionalità!$A$6:$M$103,5,FALSE)*C63,"")</f>
        <v/>
      </c>
      <c r="K63" s="2" t="str">
        <f>IFERROR(VLOOKUP(F63,Stagionalità!$A$6:$M$103,6,FALSE)*C63,"")</f>
        <v/>
      </c>
      <c r="L63" s="2" t="str">
        <f>IFERROR(VLOOKUP(F63,Stagionalità!$A$6:$M$103,7,FALSE)*C63,"")</f>
        <v/>
      </c>
      <c r="M63" s="2" t="str">
        <f>IFERROR(VLOOKUP(F63,Stagionalità!$A$6:$M$103,8,FALSE)*C63,"")</f>
        <v/>
      </c>
      <c r="N63" s="2" t="str">
        <f>IFERROR(VLOOKUP(F63,Stagionalità!$A$6:$M$103,9,FALSE)*C63,"")</f>
        <v/>
      </c>
      <c r="O63" s="2" t="str">
        <f>IFERROR(VLOOKUP(F63,Stagionalità!$A$6:$M$103,10,FALSE)*C63,"")</f>
        <v/>
      </c>
      <c r="P63" s="2" t="str">
        <f>IFERROR(VLOOKUP(F63,Stagionalità!$A$6:$M$103,11,FALSE)*C63,"")</f>
        <v/>
      </c>
      <c r="Q63" s="2" t="str">
        <f>IFERROR(VLOOKUP(F63,Stagionalità!$A$6:$M$103,12,FALSE)*C63,"")</f>
        <v/>
      </c>
      <c r="R63" s="2" t="str">
        <f>IFERROR(VLOOKUP(F63,Stagionalità!$A$6:$M$103,13,FALSE)*C63,"")</f>
        <v/>
      </c>
    </row>
    <row r="64" spans="2:18" x14ac:dyDescent="0.3">
      <c r="F64" s="23" t="str">
        <f t="shared" si="1"/>
        <v/>
      </c>
      <c r="G64" s="2" t="str">
        <f>IFERROR(VLOOKUP(F64,Stagionalità!$A$6:$M$103,2,FALSE)*C64,"")</f>
        <v/>
      </c>
      <c r="H64" s="2" t="str">
        <f>IFERROR(VLOOKUP(F64,Stagionalità!$A$6:$M$103,3,FALSE)*C64,"")</f>
        <v/>
      </c>
      <c r="I64" s="2" t="str">
        <f>IFERROR(VLOOKUP(F64,Stagionalità!$A$6:$M$103,4,FALSE)*C64,"")</f>
        <v/>
      </c>
      <c r="J64" s="2" t="str">
        <f>IFERROR(VLOOKUP(F64,Stagionalità!$A$6:$M$103,5,FALSE)*C64,"")</f>
        <v/>
      </c>
      <c r="K64" s="2" t="str">
        <f>IFERROR(VLOOKUP(F64,Stagionalità!$A$6:$M$103,6,FALSE)*C64,"")</f>
        <v/>
      </c>
      <c r="L64" s="2" t="str">
        <f>IFERROR(VLOOKUP(F64,Stagionalità!$A$6:$M$103,7,FALSE)*C64,"")</f>
        <v/>
      </c>
      <c r="M64" s="2" t="str">
        <f>IFERROR(VLOOKUP(F64,Stagionalità!$A$6:$M$103,8,FALSE)*C64,"")</f>
        <v/>
      </c>
      <c r="N64" s="2" t="str">
        <f>IFERROR(VLOOKUP(F64,Stagionalità!$A$6:$M$103,9,FALSE)*C64,"")</f>
        <v/>
      </c>
      <c r="O64" s="2" t="str">
        <f>IFERROR(VLOOKUP(F64,Stagionalità!$A$6:$M$103,10,FALSE)*C64,"")</f>
        <v/>
      </c>
      <c r="P64" s="2" t="str">
        <f>IFERROR(VLOOKUP(F64,Stagionalità!$A$6:$M$103,11,FALSE)*C64,"")</f>
        <v/>
      </c>
      <c r="Q64" s="2" t="str">
        <f>IFERROR(VLOOKUP(F64,Stagionalità!$A$6:$M$103,12,FALSE)*C64,"")</f>
        <v/>
      </c>
      <c r="R64" s="2" t="str">
        <f>IFERROR(VLOOKUP(F64,Stagionalità!$A$6:$M$103,13,FALSE)*C64,"")</f>
        <v/>
      </c>
    </row>
    <row r="65" spans="6:18" x14ac:dyDescent="0.3">
      <c r="F65" s="23" t="str">
        <f t="shared" si="1"/>
        <v/>
      </c>
      <c r="G65" s="2" t="str">
        <f>IFERROR(VLOOKUP(F65,Stagionalità!$A$6:$M$103,2,FALSE)*C65,"")</f>
        <v/>
      </c>
      <c r="H65" s="2" t="str">
        <f>IFERROR(VLOOKUP(F65,Stagionalità!$A$6:$M$103,3,FALSE)*C65,"")</f>
        <v/>
      </c>
      <c r="I65" s="2" t="str">
        <f>IFERROR(VLOOKUP(F65,Stagionalità!$A$6:$M$103,4,FALSE)*C65,"")</f>
        <v/>
      </c>
      <c r="J65" s="2" t="str">
        <f>IFERROR(VLOOKUP(F65,Stagionalità!$A$6:$M$103,5,FALSE)*C65,"")</f>
        <v/>
      </c>
      <c r="K65" s="2" t="str">
        <f>IFERROR(VLOOKUP(F65,Stagionalità!$A$6:$M$103,6,FALSE)*C65,"")</f>
        <v/>
      </c>
      <c r="L65" s="2" t="str">
        <f>IFERROR(VLOOKUP(F65,Stagionalità!$A$6:$M$103,7,FALSE)*C65,"")</f>
        <v/>
      </c>
      <c r="M65" s="2" t="str">
        <f>IFERROR(VLOOKUP(F65,Stagionalità!$A$6:$M$103,8,FALSE)*C65,"")</f>
        <v/>
      </c>
      <c r="N65" s="2" t="str">
        <f>IFERROR(VLOOKUP(F65,Stagionalità!$A$6:$M$103,9,FALSE)*C65,"")</f>
        <v/>
      </c>
      <c r="O65" s="2" t="str">
        <f>IFERROR(VLOOKUP(F65,Stagionalità!$A$6:$M$103,10,FALSE)*C65,"")</f>
        <v/>
      </c>
      <c r="P65" s="2" t="str">
        <f>IFERROR(VLOOKUP(F65,Stagionalità!$A$6:$M$103,11,FALSE)*C65,"")</f>
        <v/>
      </c>
      <c r="Q65" s="2" t="str">
        <f>IFERROR(VLOOKUP(F65,Stagionalità!$A$6:$M$103,12,FALSE)*C65,"")</f>
        <v/>
      </c>
      <c r="R65" s="2" t="str">
        <f>IFERROR(VLOOKUP(F65,Stagionalità!$A$6:$M$103,13,FALSE)*C65,"")</f>
        <v/>
      </c>
    </row>
    <row r="66" spans="6:18" x14ac:dyDescent="0.3">
      <c r="F66" s="23" t="str">
        <f t="shared" si="1"/>
        <v/>
      </c>
      <c r="G66" s="2" t="str">
        <f>IFERROR(VLOOKUP(F66,Stagionalità!$A$6:$M$103,2,FALSE)*C66,"")</f>
        <v/>
      </c>
      <c r="H66" s="2" t="str">
        <f>IFERROR(VLOOKUP(F66,Stagionalità!$A$6:$M$103,3,FALSE)*C66,"")</f>
        <v/>
      </c>
      <c r="I66" s="2" t="str">
        <f>IFERROR(VLOOKUP(F66,Stagionalità!$A$6:$M$103,4,FALSE)*C66,"")</f>
        <v/>
      </c>
      <c r="J66" s="2" t="str">
        <f>IFERROR(VLOOKUP(F66,Stagionalità!$A$6:$M$103,5,FALSE)*C66,"")</f>
        <v/>
      </c>
      <c r="K66" s="2" t="str">
        <f>IFERROR(VLOOKUP(F66,Stagionalità!$A$6:$M$103,6,FALSE)*C66,"")</f>
        <v/>
      </c>
      <c r="L66" s="2" t="str">
        <f>IFERROR(VLOOKUP(F66,Stagionalità!$A$6:$M$103,7,FALSE)*C66,"")</f>
        <v/>
      </c>
      <c r="M66" s="2" t="str">
        <f>IFERROR(VLOOKUP(F66,Stagionalità!$A$6:$M$103,8,FALSE)*C66,"")</f>
        <v/>
      </c>
      <c r="N66" s="2" t="str">
        <f>IFERROR(VLOOKUP(F66,Stagionalità!$A$6:$M$103,9,FALSE)*C66,"")</f>
        <v/>
      </c>
      <c r="O66" s="2" t="str">
        <f>IFERROR(VLOOKUP(F66,Stagionalità!$A$6:$M$103,10,FALSE)*C66,"")</f>
        <v/>
      </c>
      <c r="P66" s="2" t="str">
        <f>IFERROR(VLOOKUP(F66,Stagionalità!$A$6:$M$103,11,FALSE)*C66,"")</f>
        <v/>
      </c>
      <c r="Q66" s="2" t="str">
        <f>IFERROR(VLOOKUP(F66,Stagionalità!$A$6:$M$103,12,FALSE)*C66,"")</f>
        <v/>
      </c>
      <c r="R66" s="2" t="str">
        <f>IFERROR(VLOOKUP(F66,Stagionalità!$A$6:$M$103,13,FALSE)*C66,"")</f>
        <v/>
      </c>
    </row>
    <row r="67" spans="6:18" x14ac:dyDescent="0.3">
      <c r="F67" s="23" t="str">
        <f t="shared" si="1"/>
        <v/>
      </c>
      <c r="G67" s="2" t="str">
        <f>IFERROR(VLOOKUP(F67,Stagionalità!$A$6:$M$103,2,FALSE)*C67,"")</f>
        <v/>
      </c>
      <c r="H67" s="2" t="str">
        <f>IFERROR(VLOOKUP(F67,Stagionalità!$A$6:$M$103,3,FALSE)*C67,"")</f>
        <v/>
      </c>
      <c r="I67" s="2" t="str">
        <f>IFERROR(VLOOKUP(F67,Stagionalità!$A$6:$M$103,4,FALSE)*C67,"")</f>
        <v/>
      </c>
      <c r="J67" s="2" t="str">
        <f>IFERROR(VLOOKUP(F67,Stagionalità!$A$6:$M$103,5,FALSE)*C67,"")</f>
        <v/>
      </c>
      <c r="K67" s="2" t="str">
        <f>IFERROR(VLOOKUP(F67,Stagionalità!$A$6:$M$103,6,FALSE)*C67,"")</f>
        <v/>
      </c>
      <c r="L67" s="2" t="str">
        <f>IFERROR(VLOOKUP(F67,Stagionalità!$A$6:$M$103,7,FALSE)*C67,"")</f>
        <v/>
      </c>
      <c r="M67" s="2" t="str">
        <f>IFERROR(VLOOKUP(F67,Stagionalità!$A$6:$M$103,8,FALSE)*C67,"")</f>
        <v/>
      </c>
      <c r="N67" s="2" t="str">
        <f>IFERROR(VLOOKUP(F67,Stagionalità!$A$6:$M$103,9,FALSE)*C67,"")</f>
        <v/>
      </c>
      <c r="O67" s="2" t="str">
        <f>IFERROR(VLOOKUP(F67,Stagionalità!$A$6:$M$103,10,FALSE)*C67,"")</f>
        <v/>
      </c>
      <c r="P67" s="2" t="str">
        <f>IFERROR(VLOOKUP(F67,Stagionalità!$A$6:$M$103,11,FALSE)*C67,"")</f>
        <v/>
      </c>
      <c r="Q67" s="2" t="str">
        <f>IFERROR(VLOOKUP(F67,Stagionalità!$A$6:$M$103,12,FALSE)*C67,"")</f>
        <v/>
      </c>
      <c r="R67" s="2" t="str">
        <f>IFERROR(VLOOKUP(F67,Stagionalità!$A$6:$M$103,13,FALSE)*C67,"")</f>
        <v/>
      </c>
    </row>
    <row r="68" spans="6:18" x14ac:dyDescent="0.3">
      <c r="F68" s="23" t="str">
        <f t="shared" si="1"/>
        <v/>
      </c>
      <c r="G68" s="2" t="str">
        <f>IFERROR(VLOOKUP(F68,Stagionalità!$A$6:$M$103,2,FALSE)*C68,"")</f>
        <v/>
      </c>
      <c r="H68" s="2" t="str">
        <f>IFERROR(VLOOKUP(F68,Stagionalità!$A$6:$M$103,3,FALSE)*C68,"")</f>
        <v/>
      </c>
      <c r="I68" s="2" t="str">
        <f>IFERROR(VLOOKUP(F68,Stagionalità!$A$6:$M$103,4,FALSE)*C68,"")</f>
        <v/>
      </c>
      <c r="J68" s="2" t="str">
        <f>IFERROR(VLOOKUP(F68,Stagionalità!$A$6:$M$103,5,FALSE)*C68,"")</f>
        <v/>
      </c>
      <c r="K68" s="2" t="str">
        <f>IFERROR(VLOOKUP(F68,Stagionalità!$A$6:$M$103,6,FALSE)*C68,"")</f>
        <v/>
      </c>
      <c r="L68" s="2" t="str">
        <f>IFERROR(VLOOKUP(F68,Stagionalità!$A$6:$M$103,7,FALSE)*C68,"")</f>
        <v/>
      </c>
      <c r="M68" s="2" t="str">
        <f>IFERROR(VLOOKUP(F68,Stagionalità!$A$6:$M$103,8,FALSE)*C68,"")</f>
        <v/>
      </c>
      <c r="N68" s="2" t="str">
        <f>IFERROR(VLOOKUP(F68,Stagionalità!$A$6:$M$103,9,FALSE)*C68,"")</f>
        <v/>
      </c>
      <c r="O68" s="2" t="str">
        <f>IFERROR(VLOOKUP(F68,Stagionalità!$A$6:$M$103,10,FALSE)*C68,"")</f>
        <v/>
      </c>
      <c r="P68" s="2" t="str">
        <f>IFERROR(VLOOKUP(F68,Stagionalità!$A$6:$M$103,11,FALSE)*C68,"")</f>
        <v/>
      </c>
      <c r="Q68" s="2" t="str">
        <f>IFERROR(VLOOKUP(F68,Stagionalità!$A$6:$M$103,12,FALSE)*C68,"")</f>
        <v/>
      </c>
      <c r="R68" s="2" t="str">
        <f>IFERROR(VLOOKUP(F68,Stagionalità!$A$6:$M$103,13,FALSE)*C68,"")</f>
        <v/>
      </c>
    </row>
    <row r="69" spans="6:18" x14ac:dyDescent="0.3">
      <c r="F69" s="23" t="str">
        <f t="shared" si="1"/>
        <v/>
      </c>
      <c r="G69" s="2" t="str">
        <f>IFERROR(VLOOKUP(F69,Stagionalità!$A$6:$M$103,2,FALSE)*C69,"")</f>
        <v/>
      </c>
      <c r="H69" s="2" t="str">
        <f>IFERROR(VLOOKUP(F69,Stagionalità!$A$6:$M$103,3,FALSE)*C69,"")</f>
        <v/>
      </c>
      <c r="I69" s="2" t="str">
        <f>IFERROR(VLOOKUP(F69,Stagionalità!$A$6:$M$103,4,FALSE)*C69,"")</f>
        <v/>
      </c>
      <c r="J69" s="2" t="str">
        <f>IFERROR(VLOOKUP(F69,Stagionalità!$A$6:$M$103,5,FALSE)*C69,"")</f>
        <v/>
      </c>
      <c r="K69" s="2" t="str">
        <f>IFERROR(VLOOKUP(F69,Stagionalità!$A$6:$M$103,6,FALSE)*C69,"")</f>
        <v/>
      </c>
      <c r="L69" s="2" t="str">
        <f>IFERROR(VLOOKUP(F69,Stagionalità!$A$6:$M$103,7,FALSE)*C69,"")</f>
        <v/>
      </c>
      <c r="M69" s="2" t="str">
        <f>IFERROR(VLOOKUP(F69,Stagionalità!$A$6:$M$103,8,FALSE)*C69,"")</f>
        <v/>
      </c>
      <c r="N69" s="2" t="str">
        <f>IFERROR(VLOOKUP(F69,Stagionalità!$A$6:$M$103,9,FALSE)*C69,"")</f>
        <v/>
      </c>
      <c r="O69" s="2" t="str">
        <f>IFERROR(VLOOKUP(F69,Stagionalità!$A$6:$M$103,10,FALSE)*C69,"")</f>
        <v/>
      </c>
      <c r="P69" s="2" t="str">
        <f>IFERROR(VLOOKUP(F69,Stagionalità!$A$6:$M$103,11,FALSE)*C69,"")</f>
        <v/>
      </c>
      <c r="Q69" s="2" t="str">
        <f>IFERROR(VLOOKUP(F69,Stagionalità!$A$6:$M$103,12,FALSE)*C69,"")</f>
        <v/>
      </c>
      <c r="R69" s="2" t="str">
        <f>IFERROR(VLOOKUP(F69,Stagionalità!$A$6:$M$103,13,FALSE)*C69,"")</f>
        <v/>
      </c>
    </row>
    <row r="70" spans="6:18" x14ac:dyDescent="0.3">
      <c r="F70" s="23" t="str">
        <f t="shared" si="1"/>
        <v/>
      </c>
      <c r="G70" s="2" t="str">
        <f>IFERROR(VLOOKUP(F70,Stagionalità!$A$6:$M$103,2,FALSE)*C70,"")</f>
        <v/>
      </c>
      <c r="H70" s="2" t="str">
        <f>IFERROR(VLOOKUP(F70,Stagionalità!$A$6:$M$103,3,FALSE)*C70,"")</f>
        <v/>
      </c>
      <c r="I70" s="2" t="str">
        <f>IFERROR(VLOOKUP(F70,Stagionalità!$A$6:$M$103,4,FALSE)*C70,"")</f>
        <v/>
      </c>
      <c r="J70" s="2" t="str">
        <f>IFERROR(VLOOKUP(F70,Stagionalità!$A$6:$M$103,5,FALSE)*C70,"")</f>
        <v/>
      </c>
      <c r="K70" s="2" t="str">
        <f>IFERROR(VLOOKUP(F70,Stagionalità!$A$6:$M$103,6,FALSE)*C70,"")</f>
        <v/>
      </c>
      <c r="L70" s="2" t="str">
        <f>IFERROR(VLOOKUP(F70,Stagionalità!$A$6:$M$103,7,FALSE)*C70,"")</f>
        <v/>
      </c>
      <c r="M70" s="2" t="str">
        <f>IFERROR(VLOOKUP(F70,Stagionalità!$A$6:$M$103,8,FALSE)*C70,"")</f>
        <v/>
      </c>
      <c r="N70" s="2" t="str">
        <f>IFERROR(VLOOKUP(F70,Stagionalità!$A$6:$M$103,9,FALSE)*C70,"")</f>
        <v/>
      </c>
      <c r="O70" s="2" t="str">
        <f>IFERROR(VLOOKUP(F70,Stagionalità!$A$6:$M$103,10,FALSE)*C70,"")</f>
        <v/>
      </c>
      <c r="P70" s="2" t="str">
        <f>IFERROR(VLOOKUP(F70,Stagionalità!$A$6:$M$103,11,FALSE)*C70,"")</f>
        <v/>
      </c>
      <c r="Q70" s="2" t="str">
        <f>IFERROR(VLOOKUP(F70,Stagionalità!$A$6:$M$103,12,FALSE)*C70,"")</f>
        <v/>
      </c>
      <c r="R70" s="2" t="str">
        <f>IFERROR(VLOOKUP(F70,Stagionalità!$A$6:$M$103,13,FALSE)*C70,"")</f>
        <v/>
      </c>
    </row>
    <row r="71" spans="6:18" x14ac:dyDescent="0.3">
      <c r="F71" s="23" t="str">
        <f t="shared" si="1"/>
        <v/>
      </c>
      <c r="G71" s="2" t="str">
        <f>IFERROR(VLOOKUP(F71,Stagionalità!$A$6:$M$103,2,FALSE)*C71,"")</f>
        <v/>
      </c>
      <c r="H71" s="2" t="str">
        <f>IFERROR(VLOOKUP(F71,Stagionalità!$A$6:$M$103,3,FALSE)*C71,"")</f>
        <v/>
      </c>
      <c r="I71" s="2" t="str">
        <f>IFERROR(VLOOKUP(F71,Stagionalità!$A$6:$M$103,4,FALSE)*C71,"")</f>
        <v/>
      </c>
      <c r="J71" s="2" t="str">
        <f>IFERROR(VLOOKUP(F71,Stagionalità!$A$6:$M$103,5,FALSE)*C71,"")</f>
        <v/>
      </c>
      <c r="K71" s="2" t="str">
        <f>IFERROR(VLOOKUP(F71,Stagionalità!$A$6:$M$103,6,FALSE)*C71,"")</f>
        <v/>
      </c>
      <c r="L71" s="2" t="str">
        <f>IFERROR(VLOOKUP(F71,Stagionalità!$A$6:$M$103,7,FALSE)*C71,"")</f>
        <v/>
      </c>
      <c r="M71" s="2" t="str">
        <f>IFERROR(VLOOKUP(F71,Stagionalità!$A$6:$M$103,8,FALSE)*C71,"")</f>
        <v/>
      </c>
      <c r="N71" s="2" t="str">
        <f>IFERROR(VLOOKUP(F71,Stagionalità!$A$6:$M$103,9,FALSE)*C71,"")</f>
        <v/>
      </c>
      <c r="O71" s="2" t="str">
        <f>IFERROR(VLOOKUP(F71,Stagionalità!$A$6:$M$103,10,FALSE)*C71,"")</f>
        <v/>
      </c>
      <c r="P71" s="2" t="str">
        <f>IFERROR(VLOOKUP(F71,Stagionalità!$A$6:$M$103,11,FALSE)*C71,"")</f>
        <v/>
      </c>
      <c r="Q71" s="2" t="str">
        <f>IFERROR(VLOOKUP(F71,Stagionalità!$A$6:$M$103,12,FALSE)*C71,"")</f>
        <v/>
      </c>
      <c r="R71" s="2" t="str">
        <f>IFERROR(VLOOKUP(F71,Stagionalità!$A$6:$M$103,13,FALSE)*C71,"")</f>
        <v/>
      </c>
    </row>
    <row r="72" spans="6:18" x14ac:dyDescent="0.3">
      <c r="F72" s="23" t="str">
        <f t="shared" si="1"/>
        <v/>
      </c>
      <c r="G72" s="2" t="str">
        <f>IFERROR(VLOOKUP(F72,Stagionalità!$A$6:$M$103,2,FALSE)*C72,"")</f>
        <v/>
      </c>
      <c r="H72" s="2" t="str">
        <f>IFERROR(VLOOKUP(F72,Stagionalità!$A$6:$M$103,3,FALSE)*C72,"")</f>
        <v/>
      </c>
      <c r="I72" s="2" t="str">
        <f>IFERROR(VLOOKUP(F72,Stagionalità!$A$6:$M$103,4,FALSE)*C72,"")</f>
        <v/>
      </c>
      <c r="J72" s="2" t="str">
        <f>IFERROR(VLOOKUP(F72,Stagionalità!$A$6:$M$103,5,FALSE)*C72,"")</f>
        <v/>
      </c>
      <c r="K72" s="2" t="str">
        <f>IFERROR(VLOOKUP(F72,Stagionalità!$A$6:$M$103,6,FALSE)*C72,"")</f>
        <v/>
      </c>
      <c r="L72" s="2" t="str">
        <f>IFERROR(VLOOKUP(F72,Stagionalità!$A$6:$M$103,7,FALSE)*C72,"")</f>
        <v/>
      </c>
      <c r="M72" s="2" t="str">
        <f>IFERROR(VLOOKUP(F72,Stagionalità!$A$6:$M$103,8,FALSE)*C72,"")</f>
        <v/>
      </c>
      <c r="N72" s="2" t="str">
        <f>IFERROR(VLOOKUP(F72,Stagionalità!$A$6:$M$103,9,FALSE)*C72,"")</f>
        <v/>
      </c>
      <c r="O72" s="2" t="str">
        <f>IFERROR(VLOOKUP(F72,Stagionalità!$A$6:$M$103,10,FALSE)*C72,"")</f>
        <v/>
      </c>
      <c r="P72" s="2" t="str">
        <f>IFERROR(VLOOKUP(F72,Stagionalità!$A$6:$M$103,11,FALSE)*C72,"")</f>
        <v/>
      </c>
      <c r="Q72" s="2" t="str">
        <f>IFERROR(VLOOKUP(F72,Stagionalità!$A$6:$M$103,12,FALSE)*C72,"")</f>
        <v/>
      </c>
      <c r="R72" s="2" t="str">
        <f>IFERROR(VLOOKUP(F72,Stagionalità!$A$6:$M$103,13,FALSE)*C72,"")</f>
        <v/>
      </c>
    </row>
    <row r="73" spans="6:18" x14ac:dyDescent="0.3">
      <c r="F73" s="23" t="str">
        <f t="shared" si="1"/>
        <v/>
      </c>
      <c r="G73" s="2" t="str">
        <f>IFERROR(VLOOKUP(F73,Stagionalità!$A$6:$M$103,2,FALSE)*C73,"")</f>
        <v/>
      </c>
      <c r="H73" s="2" t="str">
        <f>IFERROR(VLOOKUP(F73,Stagionalità!$A$6:$M$103,3,FALSE)*C73,"")</f>
        <v/>
      </c>
      <c r="I73" s="2" t="str">
        <f>IFERROR(VLOOKUP(F73,Stagionalità!$A$6:$M$103,4,FALSE)*C73,"")</f>
        <v/>
      </c>
      <c r="J73" s="2" t="str">
        <f>IFERROR(VLOOKUP(F73,Stagionalità!$A$6:$M$103,5,FALSE)*C73,"")</f>
        <v/>
      </c>
      <c r="K73" s="2" t="str">
        <f>IFERROR(VLOOKUP(F73,Stagionalità!$A$6:$M$103,6,FALSE)*C73,"")</f>
        <v/>
      </c>
      <c r="L73" s="2" t="str">
        <f>IFERROR(VLOOKUP(F73,Stagionalità!$A$6:$M$103,7,FALSE)*C73,"")</f>
        <v/>
      </c>
      <c r="M73" s="2" t="str">
        <f>IFERROR(VLOOKUP(F73,Stagionalità!$A$6:$M$103,8,FALSE)*C73,"")</f>
        <v/>
      </c>
      <c r="N73" s="2" t="str">
        <f>IFERROR(VLOOKUP(F73,Stagionalità!$A$6:$M$103,9,FALSE)*C73,"")</f>
        <v/>
      </c>
      <c r="O73" s="2" t="str">
        <f>IFERROR(VLOOKUP(F73,Stagionalità!$A$6:$M$103,10,FALSE)*C73,"")</f>
        <v/>
      </c>
      <c r="P73" s="2" t="str">
        <f>IFERROR(VLOOKUP(F73,Stagionalità!$A$6:$M$103,11,FALSE)*C73,"")</f>
        <v/>
      </c>
      <c r="Q73" s="2" t="str">
        <f>IFERROR(VLOOKUP(F73,Stagionalità!$A$6:$M$103,12,FALSE)*C73,"")</f>
        <v/>
      </c>
      <c r="R73" s="2" t="str">
        <f>IFERROR(VLOOKUP(F73,Stagionalità!$A$6:$M$103,13,FALSE)*C73,"")</f>
        <v/>
      </c>
    </row>
    <row r="74" spans="6:18" x14ac:dyDescent="0.3">
      <c r="F74" s="23" t="str">
        <f t="shared" si="1"/>
        <v/>
      </c>
      <c r="G74" s="2" t="str">
        <f>IFERROR(VLOOKUP(F74,Stagionalità!$A$6:$M$103,2,FALSE)*C74,"")</f>
        <v/>
      </c>
      <c r="H74" s="2" t="str">
        <f>IFERROR(VLOOKUP(F74,Stagionalità!$A$6:$M$103,3,FALSE)*C74,"")</f>
        <v/>
      </c>
      <c r="I74" s="2" t="str">
        <f>IFERROR(VLOOKUP(F74,Stagionalità!$A$6:$M$103,4,FALSE)*C74,"")</f>
        <v/>
      </c>
      <c r="J74" s="2" t="str">
        <f>IFERROR(VLOOKUP(F74,Stagionalità!$A$6:$M$103,5,FALSE)*C74,"")</f>
        <v/>
      </c>
      <c r="K74" s="2" t="str">
        <f>IFERROR(VLOOKUP(F74,Stagionalità!$A$6:$M$103,6,FALSE)*C74,"")</f>
        <v/>
      </c>
      <c r="L74" s="2" t="str">
        <f>IFERROR(VLOOKUP(F74,Stagionalità!$A$6:$M$103,7,FALSE)*C74,"")</f>
        <v/>
      </c>
      <c r="M74" s="2" t="str">
        <f>IFERROR(VLOOKUP(F74,Stagionalità!$A$6:$M$103,8,FALSE)*C74,"")</f>
        <v/>
      </c>
      <c r="N74" s="2" t="str">
        <f>IFERROR(VLOOKUP(F74,Stagionalità!$A$6:$M$103,9,FALSE)*C74,"")</f>
        <v/>
      </c>
      <c r="O74" s="2" t="str">
        <f>IFERROR(VLOOKUP(F74,Stagionalità!$A$6:$M$103,10,FALSE)*C74,"")</f>
        <v/>
      </c>
      <c r="P74" s="2" t="str">
        <f>IFERROR(VLOOKUP(F74,Stagionalità!$A$6:$M$103,11,FALSE)*C74,"")</f>
        <v/>
      </c>
      <c r="Q74" s="2" t="str">
        <f>IFERROR(VLOOKUP(F74,Stagionalità!$A$6:$M$103,12,FALSE)*C74,"")</f>
        <v/>
      </c>
      <c r="R74" s="2" t="str">
        <f>IFERROR(VLOOKUP(F74,Stagionalità!$A$6:$M$103,13,FALSE)*C74,"")</f>
        <v/>
      </c>
    </row>
    <row r="75" spans="6:18" x14ac:dyDescent="0.3">
      <c r="F75" s="23" t="str">
        <f t="shared" si="1"/>
        <v/>
      </c>
      <c r="G75" s="2" t="str">
        <f>IFERROR(VLOOKUP(F75,Stagionalità!$A$6:$M$103,2,FALSE)*C75,"")</f>
        <v/>
      </c>
      <c r="H75" s="2" t="str">
        <f>IFERROR(VLOOKUP(F75,Stagionalità!$A$6:$M$103,3,FALSE)*C75,"")</f>
        <v/>
      </c>
      <c r="I75" s="2" t="str">
        <f>IFERROR(VLOOKUP(F75,Stagionalità!$A$6:$M$103,4,FALSE)*C75,"")</f>
        <v/>
      </c>
      <c r="J75" s="2" t="str">
        <f>IFERROR(VLOOKUP(F75,Stagionalità!$A$6:$M$103,5,FALSE)*C75,"")</f>
        <v/>
      </c>
      <c r="K75" s="2" t="str">
        <f>IFERROR(VLOOKUP(F75,Stagionalità!$A$6:$M$103,6,FALSE)*C75,"")</f>
        <v/>
      </c>
      <c r="L75" s="2" t="str">
        <f>IFERROR(VLOOKUP(F75,Stagionalità!$A$6:$M$103,7,FALSE)*C75,"")</f>
        <v/>
      </c>
      <c r="M75" s="2" t="str">
        <f>IFERROR(VLOOKUP(F75,Stagionalità!$A$6:$M$103,8,FALSE)*C75,"")</f>
        <v/>
      </c>
      <c r="N75" s="2" t="str">
        <f>IFERROR(VLOOKUP(F75,Stagionalità!$A$6:$M$103,9,FALSE)*C75,"")</f>
        <v/>
      </c>
      <c r="O75" s="2" t="str">
        <f>IFERROR(VLOOKUP(F75,Stagionalità!$A$6:$M$103,10,FALSE)*C75,"")</f>
        <v/>
      </c>
      <c r="P75" s="2" t="str">
        <f>IFERROR(VLOOKUP(F75,Stagionalità!$A$6:$M$103,11,FALSE)*C75,"")</f>
        <v/>
      </c>
      <c r="Q75" s="2" t="str">
        <f>IFERROR(VLOOKUP(F75,Stagionalità!$A$6:$M$103,12,FALSE)*C75,"")</f>
        <v/>
      </c>
      <c r="R75" s="2" t="str">
        <f>IFERROR(VLOOKUP(F75,Stagionalità!$A$6:$M$103,13,FALSE)*C75,"")</f>
        <v/>
      </c>
    </row>
    <row r="76" spans="6:18" x14ac:dyDescent="0.3">
      <c r="F76" s="23" t="str">
        <f t="shared" si="1"/>
        <v/>
      </c>
      <c r="G76" s="2" t="str">
        <f>IFERROR(VLOOKUP(F76,Stagionalità!$A$6:$M$103,2,FALSE)*C76,"")</f>
        <v/>
      </c>
      <c r="H76" s="2" t="str">
        <f>IFERROR(VLOOKUP(F76,Stagionalità!$A$6:$M$103,3,FALSE)*C76,"")</f>
        <v/>
      </c>
      <c r="I76" s="2" t="str">
        <f>IFERROR(VLOOKUP(F76,Stagionalità!$A$6:$M$103,4,FALSE)*C76,"")</f>
        <v/>
      </c>
      <c r="J76" s="2" t="str">
        <f>IFERROR(VLOOKUP(F76,Stagionalità!$A$6:$M$103,5,FALSE)*C76,"")</f>
        <v/>
      </c>
      <c r="K76" s="2" t="str">
        <f>IFERROR(VLOOKUP(F76,Stagionalità!$A$6:$M$103,6,FALSE)*C76,"")</f>
        <v/>
      </c>
      <c r="L76" s="2" t="str">
        <f>IFERROR(VLOOKUP(F76,Stagionalità!$A$6:$M$103,7,FALSE)*C76,"")</f>
        <v/>
      </c>
      <c r="M76" s="2" t="str">
        <f>IFERROR(VLOOKUP(F76,Stagionalità!$A$6:$M$103,8,FALSE)*C76,"")</f>
        <v/>
      </c>
      <c r="N76" s="2" t="str">
        <f>IFERROR(VLOOKUP(F76,Stagionalità!$A$6:$M$103,9,FALSE)*C76,"")</f>
        <v/>
      </c>
      <c r="O76" s="2" t="str">
        <f>IFERROR(VLOOKUP(F76,Stagionalità!$A$6:$M$103,10,FALSE)*C76,"")</f>
        <v/>
      </c>
      <c r="P76" s="2" t="str">
        <f>IFERROR(VLOOKUP(F76,Stagionalità!$A$6:$M$103,11,FALSE)*C76,"")</f>
        <v/>
      </c>
      <c r="Q76" s="2" t="str">
        <f>IFERROR(VLOOKUP(F76,Stagionalità!$A$6:$M$103,12,FALSE)*C76,"")</f>
        <v/>
      </c>
      <c r="R76" s="2" t="str">
        <f>IFERROR(VLOOKUP(F76,Stagionalità!$A$6:$M$103,13,FALSE)*C76,"")</f>
        <v/>
      </c>
    </row>
    <row r="77" spans="6:18" x14ac:dyDescent="0.3">
      <c r="F77" s="23" t="str">
        <f t="shared" si="1"/>
        <v/>
      </c>
      <c r="G77" s="2" t="str">
        <f>IFERROR(VLOOKUP(F77,Stagionalità!$A$6:$M$103,2,FALSE)*C77,"")</f>
        <v/>
      </c>
      <c r="H77" s="2" t="str">
        <f>IFERROR(VLOOKUP(F77,Stagionalità!$A$6:$M$103,3,FALSE)*C77,"")</f>
        <v/>
      </c>
      <c r="I77" s="2" t="str">
        <f>IFERROR(VLOOKUP(F77,Stagionalità!$A$6:$M$103,4,FALSE)*C77,"")</f>
        <v/>
      </c>
      <c r="J77" s="2" t="str">
        <f>IFERROR(VLOOKUP(F77,Stagionalità!$A$6:$M$103,5,FALSE)*C77,"")</f>
        <v/>
      </c>
      <c r="K77" s="2" t="str">
        <f>IFERROR(VLOOKUP(F77,Stagionalità!$A$6:$M$103,6,FALSE)*C77,"")</f>
        <v/>
      </c>
      <c r="L77" s="2" t="str">
        <f>IFERROR(VLOOKUP(F77,Stagionalità!$A$6:$M$103,7,FALSE)*C77,"")</f>
        <v/>
      </c>
      <c r="M77" s="2" t="str">
        <f>IFERROR(VLOOKUP(F77,Stagionalità!$A$6:$M$103,8,FALSE)*C77,"")</f>
        <v/>
      </c>
      <c r="N77" s="2" t="str">
        <f>IFERROR(VLOOKUP(F77,Stagionalità!$A$6:$M$103,9,FALSE)*C77,"")</f>
        <v/>
      </c>
      <c r="O77" s="2" t="str">
        <f>IFERROR(VLOOKUP(F77,Stagionalità!$A$6:$M$103,10,FALSE)*C77,"")</f>
        <v/>
      </c>
      <c r="P77" s="2" t="str">
        <f>IFERROR(VLOOKUP(F77,Stagionalità!$A$6:$M$103,11,FALSE)*C77,"")</f>
        <v/>
      </c>
      <c r="Q77" s="2" t="str">
        <f>IFERROR(VLOOKUP(F77,Stagionalità!$A$6:$M$103,12,FALSE)*C77,"")</f>
        <v/>
      </c>
      <c r="R77" s="2" t="str">
        <f>IFERROR(VLOOKUP(F77,Stagionalità!$A$6:$M$103,13,FALSE)*C77,"")</f>
        <v/>
      </c>
    </row>
    <row r="78" spans="6:18" x14ac:dyDescent="0.3">
      <c r="F78" s="23" t="str">
        <f t="shared" si="1"/>
        <v/>
      </c>
      <c r="G78" s="2" t="str">
        <f>IFERROR(VLOOKUP(F78,Stagionalità!$A$6:$M$103,2,FALSE)*C78,"")</f>
        <v/>
      </c>
      <c r="H78" s="2" t="str">
        <f>IFERROR(VLOOKUP(F78,Stagionalità!$A$6:$M$103,3,FALSE)*C78,"")</f>
        <v/>
      </c>
      <c r="I78" s="2" t="str">
        <f>IFERROR(VLOOKUP(F78,Stagionalità!$A$6:$M$103,4,FALSE)*C78,"")</f>
        <v/>
      </c>
      <c r="J78" s="2" t="str">
        <f>IFERROR(VLOOKUP(F78,Stagionalità!$A$6:$M$103,5,FALSE)*C78,"")</f>
        <v/>
      </c>
      <c r="K78" s="2" t="str">
        <f>IFERROR(VLOOKUP(F78,Stagionalità!$A$6:$M$103,6,FALSE)*C78,"")</f>
        <v/>
      </c>
      <c r="L78" s="2" t="str">
        <f>IFERROR(VLOOKUP(F78,Stagionalità!$A$6:$M$103,7,FALSE)*C78,"")</f>
        <v/>
      </c>
      <c r="M78" s="2" t="str">
        <f>IFERROR(VLOOKUP(F78,Stagionalità!$A$6:$M$103,8,FALSE)*C78,"")</f>
        <v/>
      </c>
      <c r="N78" s="2" t="str">
        <f>IFERROR(VLOOKUP(F78,Stagionalità!$A$6:$M$103,9,FALSE)*C78,"")</f>
        <v/>
      </c>
      <c r="O78" s="2" t="str">
        <f>IFERROR(VLOOKUP(F78,Stagionalità!$A$6:$M$103,10,FALSE)*C78,"")</f>
        <v/>
      </c>
      <c r="P78" s="2" t="str">
        <f>IFERROR(VLOOKUP(F78,Stagionalità!$A$6:$M$103,11,FALSE)*C78,"")</f>
        <v/>
      </c>
      <c r="Q78" s="2" t="str">
        <f>IFERROR(VLOOKUP(F78,Stagionalità!$A$6:$M$103,12,FALSE)*C78,"")</f>
        <v/>
      </c>
      <c r="R78" s="2" t="str">
        <f>IFERROR(VLOOKUP(F78,Stagionalità!$A$6:$M$103,13,FALSE)*C78,"")</f>
        <v/>
      </c>
    </row>
    <row r="79" spans="6:18" x14ac:dyDescent="0.3">
      <c r="F79" s="23" t="str">
        <f t="shared" si="1"/>
        <v/>
      </c>
      <c r="G79" s="2" t="str">
        <f>IFERROR(VLOOKUP(F79,Stagionalità!$A$6:$M$103,2,FALSE)*C79,"")</f>
        <v/>
      </c>
      <c r="H79" s="2" t="str">
        <f>IFERROR(VLOOKUP(F79,Stagionalità!$A$6:$M$103,3,FALSE)*C79,"")</f>
        <v/>
      </c>
      <c r="I79" s="2" t="str">
        <f>IFERROR(VLOOKUP(F79,Stagionalità!$A$6:$M$103,4,FALSE)*C79,"")</f>
        <v/>
      </c>
      <c r="J79" s="2" t="str">
        <f>IFERROR(VLOOKUP(F79,Stagionalità!$A$6:$M$103,5,FALSE)*C79,"")</f>
        <v/>
      </c>
      <c r="K79" s="2" t="str">
        <f>IFERROR(VLOOKUP(F79,Stagionalità!$A$6:$M$103,6,FALSE)*C79,"")</f>
        <v/>
      </c>
      <c r="L79" s="2" t="str">
        <f>IFERROR(VLOOKUP(F79,Stagionalità!$A$6:$M$103,7,FALSE)*C79,"")</f>
        <v/>
      </c>
      <c r="M79" s="2" t="str">
        <f>IFERROR(VLOOKUP(F79,Stagionalità!$A$6:$M$103,8,FALSE)*C79,"")</f>
        <v/>
      </c>
      <c r="N79" s="2" t="str">
        <f>IFERROR(VLOOKUP(F79,Stagionalità!$A$6:$M$103,9,FALSE)*C79,"")</f>
        <v/>
      </c>
      <c r="O79" s="2" t="str">
        <f>IFERROR(VLOOKUP(F79,Stagionalità!$A$6:$M$103,10,FALSE)*C79,"")</f>
        <v/>
      </c>
      <c r="P79" s="2" t="str">
        <f>IFERROR(VLOOKUP(F79,Stagionalità!$A$6:$M$103,11,FALSE)*C79,"")</f>
        <v/>
      </c>
      <c r="Q79" s="2" t="str">
        <f>IFERROR(VLOOKUP(F79,Stagionalità!$A$6:$M$103,12,FALSE)*C79,"")</f>
        <v/>
      </c>
      <c r="R79" s="2" t="str">
        <f>IFERROR(VLOOKUP(F79,Stagionalità!$A$6:$M$103,13,FALSE)*C79,"")</f>
        <v/>
      </c>
    </row>
    <row r="80" spans="6:18" x14ac:dyDescent="0.3">
      <c r="F80" s="23" t="str">
        <f t="shared" si="1"/>
        <v/>
      </c>
      <c r="G80" s="2" t="str">
        <f>IFERROR(VLOOKUP(F80,Stagionalità!$A$6:$M$103,2,FALSE)*C80,"")</f>
        <v/>
      </c>
      <c r="H80" s="2" t="str">
        <f>IFERROR(VLOOKUP(F80,Stagionalità!$A$6:$M$103,3,FALSE)*C80,"")</f>
        <v/>
      </c>
      <c r="I80" s="2" t="str">
        <f>IFERROR(VLOOKUP(F80,Stagionalità!$A$6:$M$103,4,FALSE)*C80,"")</f>
        <v/>
      </c>
      <c r="J80" s="2" t="str">
        <f>IFERROR(VLOOKUP(F80,Stagionalità!$A$6:$M$103,5,FALSE)*C80,"")</f>
        <v/>
      </c>
      <c r="K80" s="2" t="str">
        <f>IFERROR(VLOOKUP(F80,Stagionalità!$A$6:$M$103,6,FALSE)*C80,"")</f>
        <v/>
      </c>
      <c r="L80" s="2" t="str">
        <f>IFERROR(VLOOKUP(F80,Stagionalità!$A$6:$M$103,7,FALSE)*C80,"")</f>
        <v/>
      </c>
      <c r="M80" s="2" t="str">
        <f>IFERROR(VLOOKUP(F80,Stagionalità!$A$6:$M$103,8,FALSE)*C80,"")</f>
        <v/>
      </c>
      <c r="N80" s="2" t="str">
        <f>IFERROR(VLOOKUP(F80,Stagionalità!$A$6:$M$103,9,FALSE)*C80,"")</f>
        <v/>
      </c>
      <c r="O80" s="2" t="str">
        <f>IFERROR(VLOOKUP(F80,Stagionalità!$A$6:$M$103,10,FALSE)*C80,"")</f>
        <v/>
      </c>
      <c r="P80" s="2" t="str">
        <f>IFERROR(VLOOKUP(F80,Stagionalità!$A$6:$M$103,11,FALSE)*C80,"")</f>
        <v/>
      </c>
      <c r="Q80" s="2" t="str">
        <f>IFERROR(VLOOKUP(F80,Stagionalità!$A$6:$M$103,12,FALSE)*C80,"")</f>
        <v/>
      </c>
      <c r="R80" s="2" t="str">
        <f>IFERROR(VLOOKUP(F80,Stagionalità!$A$6:$M$103,13,FALSE)*C80,"")</f>
        <v/>
      </c>
    </row>
    <row r="81" spans="6:18" x14ac:dyDescent="0.3">
      <c r="F81" s="23" t="str">
        <f t="shared" si="1"/>
        <v/>
      </c>
      <c r="G81" s="2" t="str">
        <f>IFERROR(VLOOKUP(F81,Stagionalità!$A$6:$M$103,2,FALSE)*C81,"")</f>
        <v/>
      </c>
      <c r="H81" s="2" t="str">
        <f>IFERROR(VLOOKUP(F81,Stagionalità!$A$6:$M$103,3,FALSE)*C81,"")</f>
        <v/>
      </c>
      <c r="I81" s="2" t="str">
        <f>IFERROR(VLOOKUP(F81,Stagionalità!$A$6:$M$103,4,FALSE)*C81,"")</f>
        <v/>
      </c>
      <c r="J81" s="2" t="str">
        <f>IFERROR(VLOOKUP(F81,Stagionalità!$A$6:$M$103,5,FALSE)*C81,"")</f>
        <v/>
      </c>
      <c r="K81" s="2" t="str">
        <f>IFERROR(VLOOKUP(F81,Stagionalità!$A$6:$M$103,6,FALSE)*C81,"")</f>
        <v/>
      </c>
      <c r="L81" s="2" t="str">
        <f>IFERROR(VLOOKUP(F81,Stagionalità!$A$6:$M$103,7,FALSE)*C81,"")</f>
        <v/>
      </c>
      <c r="M81" s="2" t="str">
        <f>IFERROR(VLOOKUP(F81,Stagionalità!$A$6:$M$103,8,FALSE)*C81,"")</f>
        <v/>
      </c>
      <c r="N81" s="2" t="str">
        <f>IFERROR(VLOOKUP(F81,Stagionalità!$A$6:$M$103,9,FALSE)*C81,"")</f>
        <v/>
      </c>
      <c r="O81" s="2" t="str">
        <f>IFERROR(VLOOKUP(F81,Stagionalità!$A$6:$M$103,10,FALSE)*C81,"")</f>
        <v/>
      </c>
      <c r="P81" s="2" t="str">
        <f>IFERROR(VLOOKUP(F81,Stagionalità!$A$6:$M$103,11,FALSE)*C81,"")</f>
        <v/>
      </c>
      <c r="Q81" s="2" t="str">
        <f>IFERROR(VLOOKUP(F81,Stagionalità!$A$6:$M$103,12,FALSE)*C81,"")</f>
        <v/>
      </c>
      <c r="R81" s="2" t="str">
        <f>IFERROR(VLOOKUP(F81,Stagionalità!$A$6:$M$103,13,FALSE)*C81,"")</f>
        <v/>
      </c>
    </row>
    <row r="82" spans="6:18" x14ac:dyDescent="0.3">
      <c r="F82" s="23" t="str">
        <f t="shared" si="1"/>
        <v/>
      </c>
      <c r="G82" s="2" t="str">
        <f>IFERROR(VLOOKUP(F82,Stagionalità!$A$6:$M$103,2,FALSE)*C82,"")</f>
        <v/>
      </c>
      <c r="H82" s="2" t="str">
        <f>IFERROR(VLOOKUP(F82,Stagionalità!$A$6:$M$103,3,FALSE)*C82,"")</f>
        <v/>
      </c>
      <c r="I82" s="2" t="str">
        <f>IFERROR(VLOOKUP(F82,Stagionalità!$A$6:$M$103,4,FALSE)*C82,"")</f>
        <v/>
      </c>
      <c r="J82" s="2" t="str">
        <f>IFERROR(VLOOKUP(F82,Stagionalità!$A$6:$M$103,5,FALSE)*C82,"")</f>
        <v/>
      </c>
      <c r="K82" s="2" t="str">
        <f>IFERROR(VLOOKUP(F82,Stagionalità!$A$6:$M$103,6,FALSE)*C82,"")</f>
        <v/>
      </c>
      <c r="L82" s="2" t="str">
        <f>IFERROR(VLOOKUP(F82,Stagionalità!$A$6:$M$103,7,FALSE)*C82,"")</f>
        <v/>
      </c>
      <c r="M82" s="2" t="str">
        <f>IFERROR(VLOOKUP(F82,Stagionalità!$A$6:$M$103,8,FALSE)*C82,"")</f>
        <v/>
      </c>
      <c r="N82" s="2" t="str">
        <f>IFERROR(VLOOKUP(F82,Stagionalità!$A$6:$M$103,9,FALSE)*C82,"")</f>
        <v/>
      </c>
      <c r="O82" s="2" t="str">
        <f>IFERROR(VLOOKUP(F82,Stagionalità!$A$6:$M$103,10,FALSE)*C82,"")</f>
        <v/>
      </c>
      <c r="P82" s="2" t="str">
        <f>IFERROR(VLOOKUP(F82,Stagionalità!$A$6:$M$103,11,FALSE)*C82,"")</f>
        <v/>
      </c>
      <c r="Q82" s="2" t="str">
        <f>IFERROR(VLOOKUP(F82,Stagionalità!$A$6:$M$103,12,FALSE)*C82,"")</f>
        <v/>
      </c>
      <c r="R82" s="2" t="str">
        <f>IFERROR(VLOOKUP(F82,Stagionalità!$A$6:$M$103,13,FALSE)*C82,"")</f>
        <v/>
      </c>
    </row>
    <row r="83" spans="6:18" x14ac:dyDescent="0.3">
      <c r="F83" s="23" t="str">
        <f t="shared" si="1"/>
        <v/>
      </c>
      <c r="G83" s="2" t="str">
        <f>IFERROR(VLOOKUP(F83,Stagionalità!$A$6:$M$103,2,FALSE)*C83,"")</f>
        <v/>
      </c>
      <c r="H83" s="2" t="str">
        <f>IFERROR(VLOOKUP(F83,Stagionalità!$A$6:$M$103,3,FALSE)*C83,"")</f>
        <v/>
      </c>
      <c r="I83" s="2" t="str">
        <f>IFERROR(VLOOKUP(F83,Stagionalità!$A$6:$M$103,4,FALSE)*C83,"")</f>
        <v/>
      </c>
      <c r="J83" s="2" t="str">
        <f>IFERROR(VLOOKUP(F83,Stagionalità!$A$6:$M$103,5,FALSE)*C83,"")</f>
        <v/>
      </c>
      <c r="K83" s="2" t="str">
        <f>IFERROR(VLOOKUP(F83,Stagionalità!$A$6:$M$103,6,FALSE)*C83,"")</f>
        <v/>
      </c>
      <c r="L83" s="2" t="str">
        <f>IFERROR(VLOOKUP(F83,Stagionalità!$A$6:$M$103,7,FALSE)*C83,"")</f>
        <v/>
      </c>
      <c r="M83" s="2" t="str">
        <f>IFERROR(VLOOKUP(F83,Stagionalità!$A$6:$M$103,8,FALSE)*C83,"")</f>
        <v/>
      </c>
      <c r="N83" s="2" t="str">
        <f>IFERROR(VLOOKUP(F83,Stagionalità!$A$6:$M$103,9,FALSE)*C83,"")</f>
        <v/>
      </c>
      <c r="O83" s="2" t="str">
        <f>IFERROR(VLOOKUP(F83,Stagionalità!$A$6:$M$103,10,FALSE)*C83,"")</f>
        <v/>
      </c>
      <c r="P83" s="2" t="str">
        <f>IFERROR(VLOOKUP(F83,Stagionalità!$A$6:$M$103,11,FALSE)*C83,"")</f>
        <v/>
      </c>
      <c r="Q83" s="2" t="str">
        <f>IFERROR(VLOOKUP(F83,Stagionalità!$A$6:$M$103,12,FALSE)*C83,"")</f>
        <v/>
      </c>
      <c r="R83" s="2" t="str">
        <f>IFERROR(VLOOKUP(F83,Stagionalità!$A$6:$M$103,13,FALSE)*C83,"")</f>
        <v/>
      </c>
    </row>
    <row r="84" spans="6:18" x14ac:dyDescent="0.3">
      <c r="F84" s="23" t="str">
        <f t="shared" si="1"/>
        <v/>
      </c>
      <c r="G84" s="2" t="str">
        <f>IFERROR(VLOOKUP(F84,Stagionalità!$A$6:$M$103,2,FALSE)*C84,"")</f>
        <v/>
      </c>
      <c r="H84" s="2" t="str">
        <f>IFERROR(VLOOKUP(F84,Stagionalità!$A$6:$M$103,3,FALSE)*C84,"")</f>
        <v/>
      </c>
      <c r="I84" s="2" t="str">
        <f>IFERROR(VLOOKUP(F84,Stagionalità!$A$6:$M$103,4,FALSE)*C84,"")</f>
        <v/>
      </c>
      <c r="J84" s="2" t="str">
        <f>IFERROR(VLOOKUP(F84,Stagionalità!$A$6:$M$103,5,FALSE)*C84,"")</f>
        <v/>
      </c>
      <c r="K84" s="2" t="str">
        <f>IFERROR(VLOOKUP(F84,Stagionalità!$A$6:$M$103,6,FALSE)*C84,"")</f>
        <v/>
      </c>
      <c r="L84" s="2" t="str">
        <f>IFERROR(VLOOKUP(F84,Stagionalità!$A$6:$M$103,7,FALSE)*C84,"")</f>
        <v/>
      </c>
      <c r="M84" s="2" t="str">
        <f>IFERROR(VLOOKUP(F84,Stagionalità!$A$6:$M$103,8,FALSE)*C84,"")</f>
        <v/>
      </c>
      <c r="N84" s="2" t="str">
        <f>IFERROR(VLOOKUP(F84,Stagionalità!$A$6:$M$103,9,FALSE)*C84,"")</f>
        <v/>
      </c>
      <c r="O84" s="2" t="str">
        <f>IFERROR(VLOOKUP(F84,Stagionalità!$A$6:$M$103,10,FALSE)*C84,"")</f>
        <v/>
      </c>
      <c r="P84" s="2" t="str">
        <f>IFERROR(VLOOKUP(F84,Stagionalità!$A$6:$M$103,11,FALSE)*C84,"")</f>
        <v/>
      </c>
      <c r="Q84" s="2" t="str">
        <f>IFERROR(VLOOKUP(F84,Stagionalità!$A$6:$M$103,12,FALSE)*C84,"")</f>
        <v/>
      </c>
      <c r="R84" s="2" t="str">
        <f>IFERROR(VLOOKUP(F84,Stagionalità!$A$6:$M$103,13,FALSE)*C84,"")</f>
        <v/>
      </c>
    </row>
    <row r="85" spans="6:18" x14ac:dyDescent="0.3">
      <c r="F85" s="23" t="str">
        <f t="shared" si="1"/>
        <v/>
      </c>
      <c r="G85" s="2" t="str">
        <f>IFERROR(VLOOKUP(F85,Stagionalità!$A$6:$M$103,2,FALSE)*C85,"")</f>
        <v/>
      </c>
      <c r="H85" s="2" t="str">
        <f>IFERROR(VLOOKUP(F85,Stagionalità!$A$6:$M$103,3,FALSE)*C85,"")</f>
        <v/>
      </c>
      <c r="I85" s="2" t="str">
        <f>IFERROR(VLOOKUP(F85,Stagionalità!$A$6:$M$103,4,FALSE)*C85,"")</f>
        <v/>
      </c>
      <c r="J85" s="2" t="str">
        <f>IFERROR(VLOOKUP(F85,Stagionalità!$A$6:$M$103,5,FALSE)*C85,"")</f>
        <v/>
      </c>
      <c r="K85" s="2" t="str">
        <f>IFERROR(VLOOKUP(F85,Stagionalità!$A$6:$M$103,6,FALSE)*C85,"")</f>
        <v/>
      </c>
      <c r="L85" s="2" t="str">
        <f>IFERROR(VLOOKUP(F85,Stagionalità!$A$6:$M$103,7,FALSE)*C85,"")</f>
        <v/>
      </c>
      <c r="M85" s="2" t="str">
        <f>IFERROR(VLOOKUP(F85,Stagionalità!$A$6:$M$103,8,FALSE)*C85,"")</f>
        <v/>
      </c>
      <c r="N85" s="2" t="str">
        <f>IFERROR(VLOOKUP(F85,Stagionalità!$A$6:$M$103,9,FALSE)*C85,"")</f>
        <v/>
      </c>
      <c r="O85" s="2" t="str">
        <f>IFERROR(VLOOKUP(F85,Stagionalità!$A$6:$M$103,10,FALSE)*C85,"")</f>
        <v/>
      </c>
      <c r="P85" s="2" t="str">
        <f>IFERROR(VLOOKUP(F85,Stagionalità!$A$6:$M$103,11,FALSE)*C85,"")</f>
        <v/>
      </c>
      <c r="Q85" s="2" t="str">
        <f>IFERROR(VLOOKUP(F85,Stagionalità!$A$6:$M$103,12,FALSE)*C85,"")</f>
        <v/>
      </c>
      <c r="R85" s="2" t="str">
        <f>IFERROR(VLOOKUP(F85,Stagionalità!$A$6:$M$103,13,FALSE)*C85,"")</f>
        <v/>
      </c>
    </row>
    <row r="86" spans="6:18" x14ac:dyDescent="0.3">
      <c r="F86" s="23" t="str">
        <f t="shared" si="1"/>
        <v/>
      </c>
      <c r="G86" s="2" t="str">
        <f>IFERROR(VLOOKUP(F86,Stagionalità!$A$6:$M$103,2,FALSE)*C86,"")</f>
        <v/>
      </c>
      <c r="H86" s="2" t="str">
        <f>IFERROR(VLOOKUP(F86,Stagionalità!$A$6:$M$103,3,FALSE)*C86,"")</f>
        <v/>
      </c>
      <c r="I86" s="2" t="str">
        <f>IFERROR(VLOOKUP(F86,Stagionalità!$A$6:$M$103,4,FALSE)*C86,"")</f>
        <v/>
      </c>
      <c r="J86" s="2" t="str">
        <f>IFERROR(VLOOKUP(F86,Stagionalità!$A$6:$M$103,5,FALSE)*C86,"")</f>
        <v/>
      </c>
      <c r="K86" s="2" t="str">
        <f>IFERROR(VLOOKUP(F86,Stagionalità!$A$6:$M$103,6,FALSE)*C86,"")</f>
        <v/>
      </c>
      <c r="L86" s="2" t="str">
        <f>IFERROR(VLOOKUP(F86,Stagionalità!$A$6:$M$103,7,FALSE)*C86,"")</f>
        <v/>
      </c>
      <c r="M86" s="2" t="str">
        <f>IFERROR(VLOOKUP(F86,Stagionalità!$A$6:$M$103,8,FALSE)*C86,"")</f>
        <v/>
      </c>
      <c r="N86" s="2" t="str">
        <f>IFERROR(VLOOKUP(F86,Stagionalità!$A$6:$M$103,9,FALSE)*C86,"")</f>
        <v/>
      </c>
      <c r="O86" s="2" t="str">
        <f>IFERROR(VLOOKUP(F86,Stagionalità!$A$6:$M$103,10,FALSE)*C86,"")</f>
        <v/>
      </c>
      <c r="P86" s="2" t="str">
        <f>IFERROR(VLOOKUP(F86,Stagionalità!$A$6:$M$103,11,FALSE)*C86,"")</f>
        <v/>
      </c>
      <c r="Q86" s="2" t="str">
        <f>IFERROR(VLOOKUP(F86,Stagionalità!$A$6:$M$103,12,FALSE)*C86,"")</f>
        <v/>
      </c>
      <c r="R86" s="2" t="str">
        <f>IFERROR(VLOOKUP(F86,Stagionalità!$A$6:$M$103,13,FALSE)*C86,"")</f>
        <v/>
      </c>
    </row>
    <row r="87" spans="6:18" x14ac:dyDescent="0.3">
      <c r="F87" s="23" t="str">
        <f t="shared" si="1"/>
        <v/>
      </c>
      <c r="G87" s="2" t="str">
        <f>IFERROR(VLOOKUP(F87,Stagionalità!$A$6:$M$103,2,FALSE)*C87,"")</f>
        <v/>
      </c>
      <c r="H87" s="2" t="str">
        <f>IFERROR(VLOOKUP(F87,Stagionalità!$A$6:$M$103,3,FALSE)*C87,"")</f>
        <v/>
      </c>
      <c r="I87" s="2" t="str">
        <f>IFERROR(VLOOKUP(F87,Stagionalità!$A$6:$M$103,4,FALSE)*C87,"")</f>
        <v/>
      </c>
      <c r="J87" s="2" t="str">
        <f>IFERROR(VLOOKUP(F87,Stagionalità!$A$6:$M$103,5,FALSE)*C87,"")</f>
        <v/>
      </c>
      <c r="K87" s="2" t="str">
        <f>IFERROR(VLOOKUP(F87,Stagionalità!$A$6:$M$103,6,FALSE)*C87,"")</f>
        <v/>
      </c>
      <c r="L87" s="2" t="str">
        <f>IFERROR(VLOOKUP(F87,Stagionalità!$A$6:$M$103,7,FALSE)*C87,"")</f>
        <v/>
      </c>
      <c r="M87" s="2" t="str">
        <f>IFERROR(VLOOKUP(F87,Stagionalità!$A$6:$M$103,8,FALSE)*C87,"")</f>
        <v/>
      </c>
      <c r="N87" s="2" t="str">
        <f>IFERROR(VLOOKUP(F87,Stagionalità!$A$6:$M$103,9,FALSE)*C87,"")</f>
        <v/>
      </c>
      <c r="O87" s="2" t="str">
        <f>IFERROR(VLOOKUP(F87,Stagionalità!$A$6:$M$103,10,FALSE)*C87,"")</f>
        <v/>
      </c>
      <c r="P87" s="2" t="str">
        <f>IFERROR(VLOOKUP(F87,Stagionalità!$A$6:$M$103,11,FALSE)*C87,"")</f>
        <v/>
      </c>
      <c r="Q87" s="2" t="str">
        <f>IFERROR(VLOOKUP(F87,Stagionalità!$A$6:$M$103,12,FALSE)*C87,"")</f>
        <v/>
      </c>
      <c r="R87" s="2" t="str">
        <f>IFERROR(VLOOKUP(F87,Stagionalità!$A$6:$M$103,13,FALSE)*C87,"")</f>
        <v/>
      </c>
    </row>
    <row r="88" spans="6:18" x14ac:dyDescent="0.3">
      <c r="F88" s="23" t="str">
        <f t="shared" si="1"/>
        <v/>
      </c>
      <c r="G88" s="2" t="str">
        <f>IFERROR(VLOOKUP(F88,Stagionalità!$A$6:$M$103,2,FALSE)*C88,"")</f>
        <v/>
      </c>
      <c r="H88" s="2" t="str">
        <f>IFERROR(VLOOKUP(F88,Stagionalità!$A$6:$M$103,3,FALSE)*C88,"")</f>
        <v/>
      </c>
      <c r="I88" s="2" t="str">
        <f>IFERROR(VLOOKUP(F88,Stagionalità!$A$6:$M$103,4,FALSE)*C88,"")</f>
        <v/>
      </c>
      <c r="J88" s="2" t="str">
        <f>IFERROR(VLOOKUP(F88,Stagionalità!$A$6:$M$103,5,FALSE)*C88,"")</f>
        <v/>
      </c>
      <c r="K88" s="2" t="str">
        <f>IFERROR(VLOOKUP(F88,Stagionalità!$A$6:$M$103,6,FALSE)*C88,"")</f>
        <v/>
      </c>
      <c r="L88" s="2" t="str">
        <f>IFERROR(VLOOKUP(F88,Stagionalità!$A$6:$M$103,7,FALSE)*C88,"")</f>
        <v/>
      </c>
      <c r="M88" s="2" t="str">
        <f>IFERROR(VLOOKUP(F88,Stagionalità!$A$6:$M$103,8,FALSE)*C88,"")</f>
        <v/>
      </c>
      <c r="N88" s="2" t="str">
        <f>IFERROR(VLOOKUP(F88,Stagionalità!$A$6:$M$103,9,FALSE)*C88,"")</f>
        <v/>
      </c>
      <c r="O88" s="2" t="str">
        <f>IFERROR(VLOOKUP(F88,Stagionalità!$A$6:$M$103,10,FALSE)*C88,"")</f>
        <v/>
      </c>
      <c r="P88" s="2" t="str">
        <f>IFERROR(VLOOKUP(F88,Stagionalità!$A$6:$M$103,11,FALSE)*C88,"")</f>
        <v/>
      </c>
      <c r="Q88" s="2" t="str">
        <f>IFERROR(VLOOKUP(F88,Stagionalità!$A$6:$M$103,12,FALSE)*C88,"")</f>
        <v/>
      </c>
      <c r="R88" s="2" t="str">
        <f>IFERROR(VLOOKUP(F88,Stagionalità!$A$6:$M$103,13,FALSE)*C88,"")</f>
        <v/>
      </c>
    </row>
    <row r="89" spans="6:18" x14ac:dyDescent="0.3">
      <c r="F89" s="23" t="str">
        <f t="shared" si="1"/>
        <v/>
      </c>
      <c r="G89" s="2" t="str">
        <f>IFERROR(VLOOKUP(F89,Stagionalità!$A$6:$M$103,2,FALSE)*C89,"")</f>
        <v/>
      </c>
      <c r="H89" s="2" t="str">
        <f>IFERROR(VLOOKUP(F89,Stagionalità!$A$6:$M$103,3,FALSE)*C89,"")</f>
        <v/>
      </c>
      <c r="I89" s="2" t="str">
        <f>IFERROR(VLOOKUP(F89,Stagionalità!$A$6:$M$103,4,FALSE)*C89,"")</f>
        <v/>
      </c>
      <c r="J89" s="2" t="str">
        <f>IFERROR(VLOOKUP(F89,Stagionalità!$A$6:$M$103,5,FALSE)*C89,"")</f>
        <v/>
      </c>
      <c r="K89" s="2" t="str">
        <f>IFERROR(VLOOKUP(F89,Stagionalità!$A$6:$M$103,6,FALSE)*C89,"")</f>
        <v/>
      </c>
      <c r="L89" s="2" t="str">
        <f>IFERROR(VLOOKUP(F89,Stagionalità!$A$6:$M$103,7,FALSE)*C89,"")</f>
        <v/>
      </c>
      <c r="M89" s="2" t="str">
        <f>IFERROR(VLOOKUP(F89,Stagionalità!$A$6:$M$103,8,FALSE)*C89,"")</f>
        <v/>
      </c>
      <c r="N89" s="2" t="str">
        <f>IFERROR(VLOOKUP(F89,Stagionalità!$A$6:$M$103,9,FALSE)*C89,"")</f>
        <v/>
      </c>
      <c r="O89" s="2" t="str">
        <f>IFERROR(VLOOKUP(F89,Stagionalità!$A$6:$M$103,10,FALSE)*C89,"")</f>
        <v/>
      </c>
      <c r="P89" s="2" t="str">
        <f>IFERROR(VLOOKUP(F89,Stagionalità!$A$6:$M$103,11,FALSE)*C89,"")</f>
        <v/>
      </c>
      <c r="Q89" s="2" t="str">
        <f>IFERROR(VLOOKUP(F89,Stagionalità!$A$6:$M$103,12,FALSE)*C89,"")</f>
        <v/>
      </c>
      <c r="R89" s="2" t="str">
        <f>IFERROR(VLOOKUP(F89,Stagionalità!$A$6:$M$103,13,FALSE)*C89,"")</f>
        <v/>
      </c>
    </row>
    <row r="90" spans="6:18" x14ac:dyDescent="0.3">
      <c r="F90" s="23" t="str">
        <f t="shared" si="1"/>
        <v/>
      </c>
      <c r="G90" s="2" t="str">
        <f>IFERROR(VLOOKUP(F90,Stagionalità!$A$6:$M$103,2,FALSE)*C90,"")</f>
        <v/>
      </c>
      <c r="H90" s="2" t="str">
        <f>IFERROR(VLOOKUP(F90,Stagionalità!$A$6:$M$103,3,FALSE)*C90,"")</f>
        <v/>
      </c>
      <c r="I90" s="2" t="str">
        <f>IFERROR(VLOOKUP(F90,Stagionalità!$A$6:$M$103,4,FALSE)*C90,"")</f>
        <v/>
      </c>
      <c r="J90" s="2" t="str">
        <f>IFERROR(VLOOKUP(F90,Stagionalità!$A$6:$M$103,5,FALSE)*C90,"")</f>
        <v/>
      </c>
      <c r="K90" s="2" t="str">
        <f>IFERROR(VLOOKUP(F90,Stagionalità!$A$6:$M$103,6,FALSE)*C90,"")</f>
        <v/>
      </c>
      <c r="L90" s="2" t="str">
        <f>IFERROR(VLOOKUP(F90,Stagionalità!$A$6:$M$103,7,FALSE)*C90,"")</f>
        <v/>
      </c>
      <c r="M90" s="2" t="str">
        <f>IFERROR(VLOOKUP(F90,Stagionalità!$A$6:$M$103,8,FALSE)*C90,"")</f>
        <v/>
      </c>
      <c r="N90" s="2" t="str">
        <f>IFERROR(VLOOKUP(F90,Stagionalità!$A$6:$M$103,9,FALSE)*C90,"")</f>
        <v/>
      </c>
      <c r="O90" s="2" t="str">
        <f>IFERROR(VLOOKUP(F90,Stagionalità!$A$6:$M$103,10,FALSE)*C90,"")</f>
        <v/>
      </c>
      <c r="P90" s="2" t="str">
        <f>IFERROR(VLOOKUP(F90,Stagionalità!$A$6:$M$103,11,FALSE)*C90,"")</f>
        <v/>
      </c>
      <c r="Q90" s="2" t="str">
        <f>IFERROR(VLOOKUP(F90,Stagionalità!$A$6:$M$103,12,FALSE)*C90,"")</f>
        <v/>
      </c>
      <c r="R90" s="2" t="str">
        <f>IFERROR(VLOOKUP(F90,Stagionalità!$A$6:$M$103,13,FALSE)*C90,"")</f>
        <v/>
      </c>
    </row>
    <row r="91" spans="6:18" x14ac:dyDescent="0.3">
      <c r="F91" s="23" t="str">
        <f t="shared" si="1"/>
        <v/>
      </c>
      <c r="G91" s="2" t="str">
        <f>IFERROR(VLOOKUP(F91,Stagionalità!$A$6:$M$103,2,FALSE)*C91,"")</f>
        <v/>
      </c>
      <c r="H91" s="2" t="str">
        <f>IFERROR(VLOOKUP(F91,Stagionalità!$A$6:$M$103,3,FALSE)*C91,"")</f>
        <v/>
      </c>
      <c r="I91" s="2" t="str">
        <f>IFERROR(VLOOKUP(F91,Stagionalità!$A$6:$M$103,4,FALSE)*C91,"")</f>
        <v/>
      </c>
      <c r="J91" s="2" t="str">
        <f>IFERROR(VLOOKUP(F91,Stagionalità!$A$6:$M$103,5,FALSE)*C91,"")</f>
        <v/>
      </c>
      <c r="K91" s="2" t="str">
        <f>IFERROR(VLOOKUP(F91,Stagionalità!$A$6:$M$103,6,FALSE)*C91,"")</f>
        <v/>
      </c>
      <c r="L91" s="2" t="str">
        <f>IFERROR(VLOOKUP(F91,Stagionalità!$A$6:$M$103,7,FALSE)*C91,"")</f>
        <v/>
      </c>
      <c r="M91" s="2" t="str">
        <f>IFERROR(VLOOKUP(F91,Stagionalità!$A$6:$M$103,8,FALSE)*C91,"")</f>
        <v/>
      </c>
      <c r="N91" s="2" t="str">
        <f>IFERROR(VLOOKUP(F91,Stagionalità!$A$6:$M$103,9,FALSE)*C91,"")</f>
        <v/>
      </c>
      <c r="O91" s="2" t="str">
        <f>IFERROR(VLOOKUP(F91,Stagionalità!$A$6:$M$103,10,FALSE)*C91,"")</f>
        <v/>
      </c>
      <c r="P91" s="2" t="str">
        <f>IFERROR(VLOOKUP(F91,Stagionalità!$A$6:$M$103,11,FALSE)*C91,"")</f>
        <v/>
      </c>
      <c r="Q91" s="2" t="str">
        <f>IFERROR(VLOOKUP(F91,Stagionalità!$A$6:$M$103,12,FALSE)*C91,"")</f>
        <v/>
      </c>
      <c r="R91" s="2" t="str">
        <f>IFERROR(VLOOKUP(F91,Stagionalità!$A$6:$M$103,13,FALSE)*C91,"")</f>
        <v/>
      </c>
    </row>
    <row r="92" spans="6:18" x14ac:dyDescent="0.3">
      <c r="F92" s="23" t="str">
        <f t="shared" si="1"/>
        <v/>
      </c>
      <c r="G92" s="2" t="str">
        <f>IFERROR(VLOOKUP(F92,Stagionalità!$A$6:$M$103,2,FALSE)*C92,"")</f>
        <v/>
      </c>
      <c r="H92" s="2" t="str">
        <f>IFERROR(VLOOKUP(F92,Stagionalità!$A$6:$M$103,3,FALSE)*C92,"")</f>
        <v/>
      </c>
      <c r="I92" s="2" t="str">
        <f>IFERROR(VLOOKUP(F92,Stagionalità!$A$6:$M$103,4,FALSE)*C92,"")</f>
        <v/>
      </c>
      <c r="J92" s="2" t="str">
        <f>IFERROR(VLOOKUP(F92,Stagionalità!$A$6:$M$103,5,FALSE)*C92,"")</f>
        <v/>
      </c>
      <c r="K92" s="2" t="str">
        <f>IFERROR(VLOOKUP(F92,Stagionalità!$A$6:$M$103,6,FALSE)*C92,"")</f>
        <v/>
      </c>
      <c r="L92" s="2" t="str">
        <f>IFERROR(VLOOKUP(F92,Stagionalità!$A$6:$M$103,7,FALSE)*C92,"")</f>
        <v/>
      </c>
      <c r="M92" s="2" t="str">
        <f>IFERROR(VLOOKUP(F92,Stagionalità!$A$6:$M$103,8,FALSE)*C92,"")</f>
        <v/>
      </c>
      <c r="N92" s="2" t="str">
        <f>IFERROR(VLOOKUP(F92,Stagionalità!$A$6:$M$103,9,FALSE)*C92,"")</f>
        <v/>
      </c>
      <c r="O92" s="2" t="str">
        <f>IFERROR(VLOOKUP(F92,Stagionalità!$A$6:$M$103,10,FALSE)*C92,"")</f>
        <v/>
      </c>
      <c r="P92" s="2" t="str">
        <f>IFERROR(VLOOKUP(F92,Stagionalità!$A$6:$M$103,11,FALSE)*C92,"")</f>
        <v/>
      </c>
      <c r="Q92" s="2" t="str">
        <f>IFERROR(VLOOKUP(F92,Stagionalità!$A$6:$M$103,12,FALSE)*C92,"")</f>
        <v/>
      </c>
      <c r="R92" s="2" t="str">
        <f>IFERROR(VLOOKUP(F92,Stagionalità!$A$6:$M$103,13,FALSE)*C92,"")</f>
        <v/>
      </c>
    </row>
    <row r="93" spans="6:18" x14ac:dyDescent="0.3">
      <c r="F93" s="23" t="str">
        <f t="shared" si="1"/>
        <v/>
      </c>
      <c r="G93" s="2" t="str">
        <f>IFERROR(VLOOKUP(F93,Stagionalità!$A$6:$M$103,2,FALSE)*C93,"")</f>
        <v/>
      </c>
      <c r="H93" s="2" t="str">
        <f>IFERROR(VLOOKUP(F93,Stagionalità!$A$6:$M$103,3,FALSE)*C93,"")</f>
        <v/>
      </c>
      <c r="I93" s="2" t="str">
        <f>IFERROR(VLOOKUP(F93,Stagionalità!$A$6:$M$103,4,FALSE)*C93,"")</f>
        <v/>
      </c>
      <c r="J93" s="2" t="str">
        <f>IFERROR(VLOOKUP(F93,Stagionalità!$A$6:$M$103,5,FALSE)*C93,"")</f>
        <v/>
      </c>
      <c r="K93" s="2" t="str">
        <f>IFERROR(VLOOKUP(F93,Stagionalità!$A$6:$M$103,6,FALSE)*C93,"")</f>
        <v/>
      </c>
      <c r="L93" s="2" t="str">
        <f>IFERROR(VLOOKUP(F93,Stagionalità!$A$6:$M$103,7,FALSE)*C93,"")</f>
        <v/>
      </c>
      <c r="M93" s="2" t="str">
        <f>IFERROR(VLOOKUP(F93,Stagionalità!$A$6:$M$103,8,FALSE)*C93,"")</f>
        <v/>
      </c>
      <c r="N93" s="2" t="str">
        <f>IFERROR(VLOOKUP(F93,Stagionalità!$A$6:$M$103,9,FALSE)*C93,"")</f>
        <v/>
      </c>
      <c r="O93" s="2" t="str">
        <f>IFERROR(VLOOKUP(F93,Stagionalità!$A$6:$M$103,10,FALSE)*C93,"")</f>
        <v/>
      </c>
      <c r="P93" s="2" t="str">
        <f>IFERROR(VLOOKUP(F93,Stagionalità!$A$6:$M$103,11,FALSE)*C93,"")</f>
        <v/>
      </c>
      <c r="Q93" s="2" t="str">
        <f>IFERROR(VLOOKUP(F93,Stagionalità!$A$6:$M$103,12,FALSE)*C93,"")</f>
        <v/>
      </c>
      <c r="R93" s="2" t="str">
        <f>IFERROR(VLOOKUP(F93,Stagionalità!$A$6:$M$103,13,FALSE)*C93,"")</f>
        <v/>
      </c>
    </row>
    <row r="94" spans="6:18" x14ac:dyDescent="0.3">
      <c r="F94" s="23" t="str">
        <f t="shared" si="1"/>
        <v/>
      </c>
      <c r="G94" s="2" t="str">
        <f>IFERROR(VLOOKUP(F94,Stagionalità!$A$6:$M$103,2,FALSE)*C94,"")</f>
        <v/>
      </c>
      <c r="H94" s="2" t="str">
        <f>IFERROR(VLOOKUP(F94,Stagionalità!$A$6:$M$103,3,FALSE)*C94,"")</f>
        <v/>
      </c>
      <c r="I94" s="2" t="str">
        <f>IFERROR(VLOOKUP(F94,Stagionalità!$A$6:$M$103,4,FALSE)*C94,"")</f>
        <v/>
      </c>
      <c r="J94" s="2" t="str">
        <f>IFERROR(VLOOKUP(F94,Stagionalità!$A$6:$M$103,5,FALSE)*C94,"")</f>
        <v/>
      </c>
      <c r="K94" s="2" t="str">
        <f>IFERROR(VLOOKUP(F94,Stagionalità!$A$6:$M$103,6,FALSE)*C94,"")</f>
        <v/>
      </c>
      <c r="L94" s="2" t="str">
        <f>IFERROR(VLOOKUP(F94,Stagionalità!$A$6:$M$103,7,FALSE)*C94,"")</f>
        <v/>
      </c>
      <c r="M94" s="2" t="str">
        <f>IFERROR(VLOOKUP(F94,Stagionalità!$A$6:$M$103,8,FALSE)*C94,"")</f>
        <v/>
      </c>
      <c r="N94" s="2" t="str">
        <f>IFERROR(VLOOKUP(F94,Stagionalità!$A$6:$M$103,9,FALSE)*C94,"")</f>
        <v/>
      </c>
      <c r="O94" s="2" t="str">
        <f>IFERROR(VLOOKUP(F94,Stagionalità!$A$6:$M$103,10,FALSE)*C94,"")</f>
        <v/>
      </c>
      <c r="P94" s="2" t="str">
        <f>IFERROR(VLOOKUP(F94,Stagionalità!$A$6:$M$103,11,FALSE)*C94,"")</f>
        <v/>
      </c>
      <c r="Q94" s="2" t="str">
        <f>IFERROR(VLOOKUP(F94,Stagionalità!$A$6:$M$103,12,FALSE)*C94,"")</f>
        <v/>
      </c>
      <c r="R94" s="2" t="str">
        <f>IFERROR(VLOOKUP(F94,Stagionalità!$A$6:$M$103,13,FALSE)*C94,"")</f>
        <v/>
      </c>
    </row>
    <row r="95" spans="6:18" x14ac:dyDescent="0.3">
      <c r="F95" s="23" t="str">
        <f t="shared" si="1"/>
        <v/>
      </c>
      <c r="G95" s="2" t="str">
        <f>IFERROR(VLOOKUP(F95,Stagionalità!$A$6:$M$103,2,FALSE)*C95,"")</f>
        <v/>
      </c>
      <c r="H95" s="2" t="str">
        <f>IFERROR(VLOOKUP(F95,Stagionalità!$A$6:$M$103,3,FALSE)*C95,"")</f>
        <v/>
      </c>
      <c r="I95" s="2" t="str">
        <f>IFERROR(VLOOKUP(F95,Stagionalità!$A$6:$M$103,4,FALSE)*C95,"")</f>
        <v/>
      </c>
      <c r="J95" s="2" t="str">
        <f>IFERROR(VLOOKUP(F95,Stagionalità!$A$6:$M$103,5,FALSE)*C95,"")</f>
        <v/>
      </c>
      <c r="K95" s="2" t="str">
        <f>IFERROR(VLOOKUP(F95,Stagionalità!$A$6:$M$103,6,FALSE)*C95,"")</f>
        <v/>
      </c>
      <c r="L95" s="2" t="str">
        <f>IFERROR(VLOOKUP(F95,Stagionalità!$A$6:$M$103,7,FALSE)*C95,"")</f>
        <v/>
      </c>
      <c r="M95" s="2" t="str">
        <f>IFERROR(VLOOKUP(F95,Stagionalità!$A$6:$M$103,8,FALSE)*C95,"")</f>
        <v/>
      </c>
      <c r="N95" s="2" t="str">
        <f>IFERROR(VLOOKUP(F95,Stagionalità!$A$6:$M$103,9,FALSE)*C95,"")</f>
        <v/>
      </c>
      <c r="O95" s="2" t="str">
        <f>IFERROR(VLOOKUP(F95,Stagionalità!$A$6:$M$103,10,FALSE)*C95,"")</f>
        <v/>
      </c>
      <c r="P95" s="2" t="str">
        <f>IFERROR(VLOOKUP(F95,Stagionalità!$A$6:$M$103,11,FALSE)*C95,"")</f>
        <v/>
      </c>
      <c r="Q95" s="2" t="str">
        <f>IFERROR(VLOOKUP(F95,Stagionalità!$A$6:$M$103,12,FALSE)*C95,"")</f>
        <v/>
      </c>
      <c r="R95" s="2" t="str">
        <f>IFERROR(VLOOKUP(F95,Stagionalità!$A$6:$M$103,13,FALSE)*C95,"")</f>
        <v/>
      </c>
    </row>
    <row r="96" spans="6:18" x14ac:dyDescent="0.3">
      <c r="F96" s="23" t="str">
        <f t="shared" si="1"/>
        <v/>
      </c>
      <c r="G96" s="2" t="str">
        <f>IFERROR(VLOOKUP(F96,Stagionalità!$A$6:$M$103,2,FALSE)*C96,"")</f>
        <v/>
      </c>
      <c r="H96" s="2" t="str">
        <f>IFERROR(VLOOKUP(F96,Stagionalità!$A$6:$M$103,3,FALSE)*C96,"")</f>
        <v/>
      </c>
      <c r="I96" s="2" t="str">
        <f>IFERROR(VLOOKUP(F96,Stagionalità!$A$6:$M$103,4,FALSE)*C96,"")</f>
        <v/>
      </c>
      <c r="J96" s="2" t="str">
        <f>IFERROR(VLOOKUP(F96,Stagionalità!$A$6:$M$103,5,FALSE)*C96,"")</f>
        <v/>
      </c>
      <c r="K96" s="2" t="str">
        <f>IFERROR(VLOOKUP(F96,Stagionalità!$A$6:$M$103,6,FALSE)*C96,"")</f>
        <v/>
      </c>
      <c r="L96" s="2" t="str">
        <f>IFERROR(VLOOKUP(F96,Stagionalità!$A$6:$M$103,7,FALSE)*C96,"")</f>
        <v/>
      </c>
      <c r="M96" s="2" t="str">
        <f>IFERROR(VLOOKUP(F96,Stagionalità!$A$6:$M$103,8,FALSE)*C96,"")</f>
        <v/>
      </c>
      <c r="N96" s="2" t="str">
        <f>IFERROR(VLOOKUP(F96,Stagionalità!$A$6:$M$103,9,FALSE)*C96,"")</f>
        <v/>
      </c>
      <c r="O96" s="2" t="str">
        <f>IFERROR(VLOOKUP(F96,Stagionalità!$A$6:$M$103,10,FALSE)*C96,"")</f>
        <v/>
      </c>
      <c r="P96" s="2" t="str">
        <f>IFERROR(VLOOKUP(F96,Stagionalità!$A$6:$M$103,11,FALSE)*C96,"")</f>
        <v/>
      </c>
      <c r="Q96" s="2" t="str">
        <f>IFERROR(VLOOKUP(F96,Stagionalità!$A$6:$M$103,12,FALSE)*C96,"")</f>
        <v/>
      </c>
      <c r="R96" s="2" t="str">
        <f>IFERROR(VLOOKUP(F96,Stagionalità!$A$6:$M$103,13,FALSE)*C96,"")</f>
        <v/>
      </c>
    </row>
    <row r="97" spans="6:18" x14ac:dyDescent="0.3">
      <c r="F97" s="23" t="str">
        <f t="shared" si="1"/>
        <v/>
      </c>
      <c r="G97" s="2" t="str">
        <f>IFERROR(VLOOKUP(F97,Stagionalità!$A$6:$M$103,2,FALSE)*C97,"")</f>
        <v/>
      </c>
      <c r="H97" s="2" t="str">
        <f>IFERROR(VLOOKUP(F97,Stagionalità!$A$6:$M$103,3,FALSE)*C97,"")</f>
        <v/>
      </c>
      <c r="I97" s="2" t="str">
        <f>IFERROR(VLOOKUP(F97,Stagionalità!$A$6:$M$103,4,FALSE)*C97,"")</f>
        <v/>
      </c>
      <c r="J97" s="2" t="str">
        <f>IFERROR(VLOOKUP(F97,Stagionalità!$A$6:$M$103,5,FALSE)*C97,"")</f>
        <v/>
      </c>
      <c r="K97" s="2" t="str">
        <f>IFERROR(VLOOKUP(F97,Stagionalità!$A$6:$M$103,6,FALSE)*C97,"")</f>
        <v/>
      </c>
      <c r="L97" s="2" t="str">
        <f>IFERROR(VLOOKUP(F97,Stagionalità!$A$6:$M$103,7,FALSE)*C97,"")</f>
        <v/>
      </c>
      <c r="M97" s="2" t="str">
        <f>IFERROR(VLOOKUP(F97,Stagionalità!$A$6:$M$103,8,FALSE)*C97,"")</f>
        <v/>
      </c>
      <c r="N97" s="2" t="str">
        <f>IFERROR(VLOOKUP(F97,Stagionalità!$A$6:$M$103,9,FALSE)*C97,"")</f>
        <v/>
      </c>
      <c r="O97" s="2" t="str">
        <f>IFERROR(VLOOKUP(F97,Stagionalità!$A$6:$M$103,10,FALSE)*C97,"")</f>
        <v/>
      </c>
      <c r="P97" s="2" t="str">
        <f>IFERROR(VLOOKUP(F97,Stagionalità!$A$6:$M$103,11,FALSE)*C97,"")</f>
        <v/>
      </c>
      <c r="Q97" s="2" t="str">
        <f>IFERROR(VLOOKUP(F97,Stagionalità!$A$6:$M$103,12,FALSE)*C97,"")</f>
        <v/>
      </c>
      <c r="R97" s="2" t="str">
        <f>IFERROR(VLOOKUP(F97,Stagionalità!$A$6:$M$103,13,FALSE)*C97,"")</f>
        <v/>
      </c>
    </row>
    <row r="98" spans="6:18" x14ac:dyDescent="0.3">
      <c r="F98" s="23" t="str">
        <f t="shared" si="1"/>
        <v/>
      </c>
      <c r="G98" s="2" t="str">
        <f>IFERROR(VLOOKUP(F98,Stagionalità!$A$6:$M$103,2,FALSE)*C98,"")</f>
        <v/>
      </c>
      <c r="H98" s="2" t="str">
        <f>IFERROR(VLOOKUP(F98,Stagionalità!$A$6:$M$103,3,FALSE)*C98,"")</f>
        <v/>
      </c>
      <c r="I98" s="2" t="str">
        <f>IFERROR(VLOOKUP(F98,Stagionalità!$A$6:$M$103,4,FALSE)*C98,"")</f>
        <v/>
      </c>
      <c r="J98" s="2" t="str">
        <f>IFERROR(VLOOKUP(F98,Stagionalità!$A$6:$M$103,5,FALSE)*C98,"")</f>
        <v/>
      </c>
      <c r="K98" s="2" t="str">
        <f>IFERROR(VLOOKUP(F98,Stagionalità!$A$6:$M$103,6,FALSE)*C98,"")</f>
        <v/>
      </c>
      <c r="L98" s="2" t="str">
        <f>IFERROR(VLOOKUP(F98,Stagionalità!$A$6:$M$103,7,FALSE)*C98,"")</f>
        <v/>
      </c>
      <c r="M98" s="2" t="str">
        <f>IFERROR(VLOOKUP(F98,Stagionalità!$A$6:$M$103,8,FALSE)*C98,"")</f>
        <v/>
      </c>
      <c r="N98" s="2" t="str">
        <f>IFERROR(VLOOKUP(F98,Stagionalità!$A$6:$M$103,9,FALSE)*C98,"")</f>
        <v/>
      </c>
      <c r="O98" s="2" t="str">
        <f>IFERROR(VLOOKUP(F98,Stagionalità!$A$6:$M$103,10,FALSE)*C98,"")</f>
        <v/>
      </c>
      <c r="P98" s="2" t="str">
        <f>IFERROR(VLOOKUP(F98,Stagionalità!$A$6:$M$103,11,FALSE)*C98,"")</f>
        <v/>
      </c>
      <c r="Q98" s="2" t="str">
        <f>IFERROR(VLOOKUP(F98,Stagionalità!$A$6:$M$103,12,FALSE)*C98,"")</f>
        <v/>
      </c>
      <c r="R98" s="2" t="str">
        <f>IFERROR(VLOOKUP(F98,Stagionalità!$A$6:$M$103,13,FALSE)*C98,"")</f>
        <v/>
      </c>
    </row>
    <row r="99" spans="6:18" x14ac:dyDescent="0.3">
      <c r="F99" s="23" t="str">
        <f t="shared" si="1"/>
        <v/>
      </c>
      <c r="G99" s="2" t="str">
        <f>IFERROR(VLOOKUP(F99,Stagionalità!$A$6:$M$103,2,FALSE)*C99,"")</f>
        <v/>
      </c>
      <c r="H99" s="2" t="str">
        <f>IFERROR(VLOOKUP(F99,Stagionalità!$A$6:$M$103,3,FALSE)*C99,"")</f>
        <v/>
      </c>
      <c r="I99" s="2" t="str">
        <f>IFERROR(VLOOKUP(F99,Stagionalità!$A$6:$M$103,4,FALSE)*C99,"")</f>
        <v/>
      </c>
      <c r="J99" s="2" t="str">
        <f>IFERROR(VLOOKUP(F99,Stagionalità!$A$6:$M$103,5,FALSE)*C99,"")</f>
        <v/>
      </c>
      <c r="K99" s="2" t="str">
        <f>IFERROR(VLOOKUP(F99,Stagionalità!$A$6:$M$103,6,FALSE)*C99,"")</f>
        <v/>
      </c>
      <c r="L99" s="2" t="str">
        <f>IFERROR(VLOOKUP(F99,Stagionalità!$A$6:$M$103,7,FALSE)*C99,"")</f>
        <v/>
      </c>
      <c r="M99" s="2" t="str">
        <f>IFERROR(VLOOKUP(F99,Stagionalità!$A$6:$M$103,8,FALSE)*C99,"")</f>
        <v/>
      </c>
      <c r="N99" s="2" t="str">
        <f>IFERROR(VLOOKUP(F99,Stagionalità!$A$6:$M$103,9,FALSE)*C99,"")</f>
        <v/>
      </c>
      <c r="O99" s="2" t="str">
        <f>IFERROR(VLOOKUP(F99,Stagionalità!$A$6:$M$103,10,FALSE)*C99,"")</f>
        <v/>
      </c>
      <c r="P99" s="2" t="str">
        <f>IFERROR(VLOOKUP(F99,Stagionalità!$A$6:$M$103,11,FALSE)*C99,"")</f>
        <v/>
      </c>
      <c r="Q99" s="2" t="str">
        <f>IFERROR(VLOOKUP(F99,Stagionalità!$A$6:$M$103,12,FALSE)*C99,"")</f>
        <v/>
      </c>
      <c r="R99" s="2" t="str">
        <f>IFERROR(VLOOKUP(F99,Stagionalità!$A$6:$M$103,13,FALSE)*C99,"")</f>
        <v/>
      </c>
    </row>
    <row r="100" spans="6:18" x14ac:dyDescent="0.3">
      <c r="F100" s="23" t="str">
        <f t="shared" si="1"/>
        <v/>
      </c>
      <c r="G100" s="2" t="str">
        <f>IFERROR(VLOOKUP(F100,Stagionalità!$A$6:$M$103,2,FALSE)*C100,"")</f>
        <v/>
      </c>
      <c r="H100" s="2" t="str">
        <f>IFERROR(VLOOKUP(F100,Stagionalità!$A$6:$M$103,3,FALSE)*C100,"")</f>
        <v/>
      </c>
      <c r="I100" s="2" t="str">
        <f>IFERROR(VLOOKUP(F100,Stagionalità!$A$6:$M$103,4,FALSE)*C100,"")</f>
        <v/>
      </c>
      <c r="J100" s="2" t="str">
        <f>IFERROR(VLOOKUP(F100,Stagionalità!$A$6:$M$103,5,FALSE)*C100,"")</f>
        <v/>
      </c>
      <c r="K100" s="2" t="str">
        <f>IFERROR(VLOOKUP(F100,Stagionalità!$A$6:$M$103,6,FALSE)*C100,"")</f>
        <v/>
      </c>
      <c r="L100" s="2" t="str">
        <f>IFERROR(VLOOKUP(F100,Stagionalità!$A$6:$M$103,7,FALSE)*C100,"")</f>
        <v/>
      </c>
      <c r="M100" s="2" t="str">
        <f>IFERROR(VLOOKUP(F100,Stagionalità!$A$6:$M$103,8,FALSE)*C100,"")</f>
        <v/>
      </c>
      <c r="N100" s="2" t="str">
        <f>IFERROR(VLOOKUP(F100,Stagionalità!$A$6:$M$103,9,FALSE)*C100,"")</f>
        <v/>
      </c>
      <c r="O100" s="2" t="str">
        <f>IFERROR(VLOOKUP(F100,Stagionalità!$A$6:$M$103,10,FALSE)*C100,"")</f>
        <v/>
      </c>
      <c r="P100" s="2" t="str">
        <f>IFERROR(VLOOKUP(F100,Stagionalità!$A$6:$M$103,11,FALSE)*C100,"")</f>
        <v/>
      </c>
      <c r="Q100" s="2" t="str">
        <f>IFERROR(VLOOKUP(F100,Stagionalità!$A$6:$M$103,12,FALSE)*C100,"")</f>
        <v/>
      </c>
      <c r="R100" s="2" t="str">
        <f>IFERROR(VLOOKUP(F100,Stagionalità!$A$6:$M$103,13,FALSE)*C100,"")</f>
        <v/>
      </c>
    </row>
    <row r="101" spans="6:18" x14ac:dyDescent="0.3">
      <c r="F101" s="23" t="str">
        <f t="shared" si="1"/>
        <v/>
      </c>
      <c r="G101" s="2" t="str">
        <f>IFERROR(VLOOKUP(F101,Stagionalità!$A$6:$M$103,2,FALSE)*C101,"")</f>
        <v/>
      </c>
      <c r="H101" s="2" t="str">
        <f>IFERROR(VLOOKUP(F101,Stagionalità!$A$6:$M$103,3,FALSE)*C101,"")</f>
        <v/>
      </c>
      <c r="I101" s="2" t="str">
        <f>IFERROR(VLOOKUP(F101,Stagionalità!$A$6:$M$103,4,FALSE)*C101,"")</f>
        <v/>
      </c>
      <c r="J101" s="2" t="str">
        <f>IFERROR(VLOOKUP(F101,Stagionalità!$A$6:$M$103,5,FALSE)*C101,"")</f>
        <v/>
      </c>
      <c r="K101" s="2" t="str">
        <f>IFERROR(VLOOKUP(F101,Stagionalità!$A$6:$M$103,6,FALSE)*C101,"")</f>
        <v/>
      </c>
      <c r="L101" s="2" t="str">
        <f>IFERROR(VLOOKUP(F101,Stagionalità!$A$6:$M$103,7,FALSE)*C101,"")</f>
        <v/>
      </c>
      <c r="M101" s="2" t="str">
        <f>IFERROR(VLOOKUP(F101,Stagionalità!$A$6:$M$103,8,FALSE)*C101,"")</f>
        <v/>
      </c>
      <c r="N101" s="2" t="str">
        <f>IFERROR(VLOOKUP(F101,Stagionalità!$A$6:$M$103,9,FALSE)*C101,"")</f>
        <v/>
      </c>
      <c r="O101" s="2" t="str">
        <f>IFERROR(VLOOKUP(F101,Stagionalità!$A$6:$M$103,10,FALSE)*C101,"")</f>
        <v/>
      </c>
      <c r="P101" s="2" t="str">
        <f>IFERROR(VLOOKUP(F101,Stagionalità!$A$6:$M$103,11,FALSE)*C101,"")</f>
        <v/>
      </c>
      <c r="Q101" s="2" t="str">
        <f>IFERROR(VLOOKUP(F101,Stagionalità!$A$6:$M$103,12,FALSE)*C101,"")</f>
        <v/>
      </c>
      <c r="R101" s="2" t="str">
        <f>IFERROR(VLOOKUP(F101,Stagionalità!$A$6:$M$103,13,FALSE)*C101,"")</f>
        <v/>
      </c>
    </row>
    <row r="102" spans="6:18" x14ac:dyDescent="0.3">
      <c r="F102" s="23" t="str">
        <f t="shared" si="1"/>
        <v/>
      </c>
      <c r="G102" s="2" t="str">
        <f>IFERROR(VLOOKUP(F102,Stagionalità!$A$6:$M$103,2,FALSE)*C102,"")</f>
        <v/>
      </c>
      <c r="H102" s="2" t="str">
        <f>IFERROR(VLOOKUP(F102,Stagionalità!$A$6:$M$103,3,FALSE)*C102,"")</f>
        <v/>
      </c>
      <c r="I102" s="2" t="str">
        <f>IFERROR(VLOOKUP(F102,Stagionalità!$A$6:$M$103,4,FALSE)*C102,"")</f>
        <v/>
      </c>
      <c r="J102" s="2" t="str">
        <f>IFERROR(VLOOKUP(F102,Stagionalità!$A$6:$M$103,5,FALSE)*C102,"")</f>
        <v/>
      </c>
      <c r="K102" s="2" t="str">
        <f>IFERROR(VLOOKUP(F102,Stagionalità!$A$6:$M$103,6,FALSE)*C102,"")</f>
        <v/>
      </c>
      <c r="L102" s="2" t="str">
        <f>IFERROR(VLOOKUP(F102,Stagionalità!$A$6:$M$103,7,FALSE)*C102,"")</f>
        <v/>
      </c>
      <c r="M102" s="2" t="str">
        <f>IFERROR(VLOOKUP(F102,Stagionalità!$A$6:$M$103,8,FALSE)*C102,"")</f>
        <v/>
      </c>
      <c r="N102" s="2" t="str">
        <f>IFERROR(VLOOKUP(F102,Stagionalità!$A$6:$M$103,9,FALSE)*C102,"")</f>
        <v/>
      </c>
      <c r="O102" s="2" t="str">
        <f>IFERROR(VLOOKUP(F102,Stagionalità!$A$6:$M$103,10,FALSE)*C102,"")</f>
        <v/>
      </c>
      <c r="P102" s="2" t="str">
        <f>IFERROR(VLOOKUP(F102,Stagionalità!$A$6:$M$103,11,FALSE)*C102,"")</f>
        <v/>
      </c>
      <c r="Q102" s="2" t="str">
        <f>IFERROR(VLOOKUP(F102,Stagionalità!$A$6:$M$103,12,FALSE)*C102,"")</f>
        <v/>
      </c>
      <c r="R102" s="2" t="str">
        <f>IFERROR(VLOOKUP(F102,Stagionalità!$A$6:$M$103,13,FALSE)*C102,"")</f>
        <v/>
      </c>
    </row>
    <row r="103" spans="6:18" x14ac:dyDescent="0.3">
      <c r="F103" s="23" t="str">
        <f t="shared" si="1"/>
        <v/>
      </c>
      <c r="G103" s="2" t="str">
        <f>IFERROR(VLOOKUP(F103,Stagionalità!$A$6:$M$103,2,FALSE)*C103,"")</f>
        <v/>
      </c>
      <c r="H103" s="2" t="str">
        <f>IFERROR(VLOOKUP(F103,Stagionalità!$A$6:$M$103,3,FALSE)*C103,"")</f>
        <v/>
      </c>
      <c r="I103" s="2" t="str">
        <f>IFERROR(VLOOKUP(F103,Stagionalità!$A$6:$M$103,4,FALSE)*C103,"")</f>
        <v/>
      </c>
      <c r="J103" s="2" t="str">
        <f>IFERROR(VLOOKUP(F103,Stagionalità!$A$6:$M$103,5,FALSE)*C103,"")</f>
        <v/>
      </c>
      <c r="K103" s="2" t="str">
        <f>IFERROR(VLOOKUP(F103,Stagionalità!$A$6:$M$103,6,FALSE)*C103,"")</f>
        <v/>
      </c>
      <c r="L103" s="2" t="str">
        <f>IFERROR(VLOOKUP(F103,Stagionalità!$A$6:$M$103,7,FALSE)*C103,"")</f>
        <v/>
      </c>
      <c r="M103" s="2" t="str">
        <f>IFERROR(VLOOKUP(F103,Stagionalità!$A$6:$M$103,8,FALSE)*C103,"")</f>
        <v/>
      </c>
      <c r="N103" s="2" t="str">
        <f>IFERROR(VLOOKUP(F103,Stagionalità!$A$6:$M$103,9,FALSE)*C103,"")</f>
        <v/>
      </c>
      <c r="O103" s="2" t="str">
        <f>IFERROR(VLOOKUP(F103,Stagionalità!$A$6:$M$103,10,FALSE)*C103,"")</f>
        <v/>
      </c>
      <c r="P103" s="2" t="str">
        <f>IFERROR(VLOOKUP(F103,Stagionalità!$A$6:$M$103,11,FALSE)*C103,"")</f>
        <v/>
      </c>
      <c r="Q103" s="2" t="str">
        <f>IFERROR(VLOOKUP(F103,Stagionalità!$A$6:$M$103,12,FALSE)*C103,"")</f>
        <v/>
      </c>
      <c r="R103" s="2" t="str">
        <f>IFERROR(VLOOKUP(F103,Stagionalità!$A$6:$M$103,13,FALSE)*C103,"")</f>
        <v/>
      </c>
    </row>
    <row r="104" spans="6:18" x14ac:dyDescent="0.3">
      <c r="F104" s="23" t="str">
        <f t="shared" si="1"/>
        <v/>
      </c>
      <c r="G104" s="2" t="str">
        <f>IFERROR(VLOOKUP(F104,Stagionalità!$A$6:$M$103,2,FALSE)*C104,"")</f>
        <v/>
      </c>
      <c r="H104" s="2" t="str">
        <f>IFERROR(VLOOKUP(F104,Stagionalità!$A$6:$M$103,3,FALSE)*C104,"")</f>
        <v/>
      </c>
      <c r="I104" s="2" t="str">
        <f>IFERROR(VLOOKUP(F104,Stagionalità!$A$6:$M$103,4,FALSE)*C104,"")</f>
        <v/>
      </c>
      <c r="J104" s="2" t="str">
        <f>IFERROR(VLOOKUP(F104,Stagionalità!$A$6:$M$103,5,FALSE)*C104,"")</f>
        <v/>
      </c>
      <c r="K104" s="2" t="str">
        <f>IFERROR(VLOOKUP(F104,Stagionalità!$A$6:$M$103,6,FALSE)*C104,"")</f>
        <v/>
      </c>
      <c r="L104" s="2" t="str">
        <f>IFERROR(VLOOKUP(F104,Stagionalità!$A$6:$M$103,7,FALSE)*C104,"")</f>
        <v/>
      </c>
      <c r="M104" s="2" t="str">
        <f>IFERROR(VLOOKUP(F104,Stagionalità!$A$6:$M$103,8,FALSE)*C104,"")</f>
        <v/>
      </c>
      <c r="N104" s="2" t="str">
        <f>IFERROR(VLOOKUP(F104,Stagionalità!$A$6:$M$103,9,FALSE)*C104,"")</f>
        <v/>
      </c>
      <c r="O104" s="2" t="str">
        <f>IFERROR(VLOOKUP(F104,Stagionalità!$A$6:$M$103,10,FALSE)*C104,"")</f>
        <v/>
      </c>
      <c r="P104" s="2" t="str">
        <f>IFERROR(VLOOKUP(F104,Stagionalità!$A$6:$M$103,11,FALSE)*C104,"")</f>
        <v/>
      </c>
      <c r="Q104" s="2" t="str">
        <f>IFERROR(VLOOKUP(F104,Stagionalità!$A$6:$M$103,12,FALSE)*C104,"")</f>
        <v/>
      </c>
      <c r="R104" s="2" t="str">
        <f>IFERROR(VLOOKUP(F104,Stagionalità!$A$6:$M$103,13,FALSE)*C104,"")</f>
        <v/>
      </c>
    </row>
    <row r="105" spans="6:18" x14ac:dyDescent="0.3">
      <c r="F105" s="23" t="str">
        <f t="shared" si="1"/>
        <v/>
      </c>
      <c r="G105" s="2" t="str">
        <f>IFERROR(VLOOKUP(F105,Stagionalità!$A$6:$M$103,2,FALSE)*C105,"")</f>
        <v/>
      </c>
      <c r="H105" s="2" t="str">
        <f>IFERROR(VLOOKUP(F105,Stagionalità!$A$6:$M$103,3,FALSE)*C105,"")</f>
        <v/>
      </c>
      <c r="I105" s="2" t="str">
        <f>IFERROR(VLOOKUP(F105,Stagionalità!$A$6:$M$103,4,FALSE)*C105,"")</f>
        <v/>
      </c>
      <c r="J105" s="2" t="str">
        <f>IFERROR(VLOOKUP(F105,Stagionalità!$A$6:$M$103,5,FALSE)*C105,"")</f>
        <v/>
      </c>
      <c r="K105" s="2" t="str">
        <f>IFERROR(VLOOKUP(F105,Stagionalità!$A$6:$M$103,6,FALSE)*C105,"")</f>
        <v/>
      </c>
      <c r="L105" s="2" t="str">
        <f>IFERROR(VLOOKUP(F105,Stagionalità!$A$6:$M$103,7,FALSE)*C105,"")</f>
        <v/>
      </c>
      <c r="M105" s="2" t="str">
        <f>IFERROR(VLOOKUP(F105,Stagionalità!$A$6:$M$103,8,FALSE)*C105,"")</f>
        <v/>
      </c>
      <c r="N105" s="2" t="str">
        <f>IFERROR(VLOOKUP(F105,Stagionalità!$A$6:$M$103,9,FALSE)*C105,"")</f>
        <v/>
      </c>
      <c r="O105" s="2" t="str">
        <f>IFERROR(VLOOKUP(F105,Stagionalità!$A$6:$M$103,10,FALSE)*C105,"")</f>
        <v/>
      </c>
      <c r="P105" s="2" t="str">
        <f>IFERROR(VLOOKUP(F105,Stagionalità!$A$6:$M$103,11,FALSE)*C105,"")</f>
        <v/>
      </c>
      <c r="Q105" s="2" t="str">
        <f>IFERROR(VLOOKUP(F105,Stagionalità!$A$6:$M$103,12,FALSE)*C105,"")</f>
        <v/>
      </c>
      <c r="R105" s="2" t="str">
        <f>IFERROR(VLOOKUP(F105,Stagionalità!$A$6:$M$103,13,FALSE)*C105,"")</f>
        <v/>
      </c>
    </row>
    <row r="106" spans="6:18" x14ac:dyDescent="0.3">
      <c r="F106" s="23" t="str">
        <f t="shared" si="1"/>
        <v/>
      </c>
      <c r="G106" s="2" t="str">
        <f>IFERROR(VLOOKUP(F106,Stagionalità!$A$6:$M$103,2,FALSE)*C106,"")</f>
        <v/>
      </c>
      <c r="H106" s="2" t="str">
        <f>IFERROR(VLOOKUP(F106,Stagionalità!$A$6:$M$103,3,FALSE)*C106,"")</f>
        <v/>
      </c>
      <c r="I106" s="2" t="str">
        <f>IFERROR(VLOOKUP(F106,Stagionalità!$A$6:$M$103,4,FALSE)*C106,"")</f>
        <v/>
      </c>
      <c r="J106" s="2" t="str">
        <f>IFERROR(VLOOKUP(F106,Stagionalità!$A$6:$M$103,5,FALSE)*C106,"")</f>
        <v/>
      </c>
      <c r="K106" s="2" t="str">
        <f>IFERROR(VLOOKUP(F106,Stagionalità!$A$6:$M$103,6,FALSE)*C106,"")</f>
        <v/>
      </c>
      <c r="L106" s="2" t="str">
        <f>IFERROR(VLOOKUP(F106,Stagionalità!$A$6:$M$103,7,FALSE)*C106,"")</f>
        <v/>
      </c>
      <c r="M106" s="2" t="str">
        <f>IFERROR(VLOOKUP(F106,Stagionalità!$A$6:$M$103,8,FALSE)*C106,"")</f>
        <v/>
      </c>
      <c r="N106" s="2" t="str">
        <f>IFERROR(VLOOKUP(F106,Stagionalità!$A$6:$M$103,9,FALSE)*C106,"")</f>
        <v/>
      </c>
      <c r="O106" s="2" t="str">
        <f>IFERROR(VLOOKUP(F106,Stagionalità!$A$6:$M$103,10,FALSE)*C106,"")</f>
        <v/>
      </c>
      <c r="P106" s="2" t="str">
        <f>IFERROR(VLOOKUP(F106,Stagionalità!$A$6:$M$103,11,FALSE)*C106,"")</f>
        <v/>
      </c>
      <c r="Q106" s="2" t="str">
        <f>IFERROR(VLOOKUP(F106,Stagionalità!$A$6:$M$103,12,FALSE)*C106,"")</f>
        <v/>
      </c>
      <c r="R106" s="2" t="str">
        <f>IFERROR(VLOOKUP(F106,Stagionalità!$A$6:$M$103,13,FALSE)*C106,"")</f>
        <v/>
      </c>
    </row>
    <row r="107" spans="6:18" x14ac:dyDescent="0.3">
      <c r="F107" s="23" t="str">
        <f t="shared" si="1"/>
        <v/>
      </c>
      <c r="G107" s="2" t="str">
        <f>IFERROR(VLOOKUP(F107,Stagionalità!$A$6:$M$103,2,FALSE)*C107,"")</f>
        <v/>
      </c>
      <c r="H107" s="2" t="str">
        <f>IFERROR(VLOOKUP(F107,Stagionalità!$A$6:$M$103,3,FALSE)*C107,"")</f>
        <v/>
      </c>
      <c r="I107" s="2" t="str">
        <f>IFERROR(VLOOKUP(F107,Stagionalità!$A$6:$M$103,4,FALSE)*C107,"")</f>
        <v/>
      </c>
      <c r="J107" s="2" t="str">
        <f>IFERROR(VLOOKUP(F107,Stagionalità!$A$6:$M$103,5,FALSE)*C107,"")</f>
        <v/>
      </c>
      <c r="K107" s="2" t="str">
        <f>IFERROR(VLOOKUP(F107,Stagionalità!$A$6:$M$103,6,FALSE)*C107,"")</f>
        <v/>
      </c>
      <c r="L107" s="2" t="str">
        <f>IFERROR(VLOOKUP(F107,Stagionalità!$A$6:$M$103,7,FALSE)*C107,"")</f>
        <v/>
      </c>
      <c r="M107" s="2" t="str">
        <f>IFERROR(VLOOKUP(F107,Stagionalità!$A$6:$M$103,8,FALSE)*C107,"")</f>
        <v/>
      </c>
      <c r="N107" s="2" t="str">
        <f>IFERROR(VLOOKUP(F107,Stagionalità!$A$6:$M$103,9,FALSE)*C107,"")</f>
        <v/>
      </c>
      <c r="O107" s="2" t="str">
        <f>IFERROR(VLOOKUP(F107,Stagionalità!$A$6:$M$103,10,FALSE)*C107,"")</f>
        <v/>
      </c>
      <c r="P107" s="2" t="str">
        <f>IFERROR(VLOOKUP(F107,Stagionalità!$A$6:$M$103,11,FALSE)*C107,"")</f>
        <v/>
      </c>
      <c r="Q107" s="2" t="str">
        <f>IFERROR(VLOOKUP(F107,Stagionalità!$A$6:$M$103,12,FALSE)*C107,"")</f>
        <v/>
      </c>
      <c r="R107" s="2" t="str">
        <f>IFERROR(VLOOKUP(F107,Stagionalità!$A$6:$M$103,13,FALSE)*C107,"")</f>
        <v/>
      </c>
    </row>
    <row r="108" spans="6:18" x14ac:dyDescent="0.3">
      <c r="F108" s="23" t="str">
        <f t="shared" si="1"/>
        <v/>
      </c>
      <c r="G108" s="2" t="str">
        <f>IFERROR(VLOOKUP(F108,Stagionalità!$A$6:$M$103,2,FALSE)*C108,"")</f>
        <v/>
      </c>
      <c r="H108" s="2" t="str">
        <f>IFERROR(VLOOKUP(F108,Stagionalità!$A$6:$M$103,3,FALSE)*C108,"")</f>
        <v/>
      </c>
      <c r="I108" s="2" t="str">
        <f>IFERROR(VLOOKUP(F108,Stagionalità!$A$6:$M$103,4,FALSE)*C108,"")</f>
        <v/>
      </c>
      <c r="J108" s="2" t="str">
        <f>IFERROR(VLOOKUP(F108,Stagionalità!$A$6:$M$103,5,FALSE)*C108,"")</f>
        <v/>
      </c>
      <c r="K108" s="2" t="str">
        <f>IFERROR(VLOOKUP(F108,Stagionalità!$A$6:$M$103,6,FALSE)*C108,"")</f>
        <v/>
      </c>
      <c r="L108" s="2" t="str">
        <f>IFERROR(VLOOKUP(F108,Stagionalità!$A$6:$M$103,7,FALSE)*C108,"")</f>
        <v/>
      </c>
      <c r="M108" s="2" t="str">
        <f>IFERROR(VLOOKUP(F108,Stagionalità!$A$6:$M$103,8,FALSE)*C108,"")</f>
        <v/>
      </c>
      <c r="N108" s="2" t="str">
        <f>IFERROR(VLOOKUP(F108,Stagionalità!$A$6:$M$103,9,FALSE)*C108,"")</f>
        <v/>
      </c>
      <c r="O108" s="2" t="str">
        <f>IFERROR(VLOOKUP(F108,Stagionalità!$A$6:$M$103,10,FALSE)*C108,"")</f>
        <v/>
      </c>
      <c r="P108" s="2" t="str">
        <f>IFERROR(VLOOKUP(F108,Stagionalità!$A$6:$M$103,11,FALSE)*C108,"")</f>
        <v/>
      </c>
      <c r="Q108" s="2" t="str">
        <f>IFERROR(VLOOKUP(F108,Stagionalità!$A$6:$M$103,12,FALSE)*C108,"")</f>
        <v/>
      </c>
      <c r="R108" s="2" t="str">
        <f>IFERROR(VLOOKUP(F108,Stagionalità!$A$6:$M$103,13,FALSE)*C108,"")</f>
        <v/>
      </c>
    </row>
    <row r="109" spans="6:18" x14ac:dyDescent="0.3">
      <c r="F109" s="23" t="str">
        <f t="shared" si="1"/>
        <v/>
      </c>
      <c r="G109" s="2" t="str">
        <f>IFERROR(VLOOKUP(F109,Stagionalità!$A$6:$M$103,2,FALSE)*C109,"")</f>
        <v/>
      </c>
      <c r="H109" s="2" t="str">
        <f>IFERROR(VLOOKUP(F109,Stagionalità!$A$6:$M$103,3,FALSE)*C109,"")</f>
        <v/>
      </c>
      <c r="I109" s="2" t="str">
        <f>IFERROR(VLOOKUP(F109,Stagionalità!$A$6:$M$103,4,FALSE)*C109,"")</f>
        <v/>
      </c>
      <c r="J109" s="2" t="str">
        <f>IFERROR(VLOOKUP(F109,Stagionalità!$A$6:$M$103,5,FALSE)*C109,"")</f>
        <v/>
      </c>
      <c r="K109" s="2" t="str">
        <f>IFERROR(VLOOKUP(F109,Stagionalità!$A$6:$M$103,6,FALSE)*C109,"")</f>
        <v/>
      </c>
      <c r="L109" s="2" t="str">
        <f>IFERROR(VLOOKUP(F109,Stagionalità!$A$6:$M$103,7,FALSE)*C109,"")</f>
        <v/>
      </c>
      <c r="M109" s="2" t="str">
        <f>IFERROR(VLOOKUP(F109,Stagionalità!$A$6:$M$103,8,FALSE)*C109,"")</f>
        <v/>
      </c>
      <c r="N109" s="2" t="str">
        <f>IFERROR(VLOOKUP(F109,Stagionalità!$A$6:$M$103,9,FALSE)*C109,"")</f>
        <v/>
      </c>
      <c r="O109" s="2" t="str">
        <f>IFERROR(VLOOKUP(F109,Stagionalità!$A$6:$M$103,10,FALSE)*C109,"")</f>
        <v/>
      </c>
      <c r="P109" s="2" t="str">
        <f>IFERROR(VLOOKUP(F109,Stagionalità!$A$6:$M$103,11,FALSE)*C109,"")</f>
        <v/>
      </c>
      <c r="Q109" s="2" t="str">
        <f>IFERROR(VLOOKUP(F109,Stagionalità!$A$6:$M$103,12,FALSE)*C109,"")</f>
        <v/>
      </c>
      <c r="R109" s="2" t="str">
        <f>IFERROR(VLOOKUP(F109,Stagionalità!$A$6:$M$103,13,FALSE)*C109,"")</f>
        <v/>
      </c>
    </row>
    <row r="110" spans="6:18" x14ac:dyDescent="0.3">
      <c r="F110" s="23" t="str">
        <f t="shared" si="1"/>
        <v/>
      </c>
      <c r="G110" s="2" t="str">
        <f>IFERROR(VLOOKUP(F110,Stagionalità!$A$6:$M$103,2,FALSE)*C110,"")</f>
        <v/>
      </c>
      <c r="H110" s="2" t="str">
        <f>IFERROR(VLOOKUP(F110,Stagionalità!$A$6:$M$103,3,FALSE)*C110,"")</f>
        <v/>
      </c>
      <c r="I110" s="2" t="str">
        <f>IFERROR(VLOOKUP(F110,Stagionalità!$A$6:$M$103,4,FALSE)*C110,"")</f>
        <v/>
      </c>
      <c r="J110" s="2" t="str">
        <f>IFERROR(VLOOKUP(F110,Stagionalità!$A$6:$M$103,5,FALSE)*C110,"")</f>
        <v/>
      </c>
      <c r="K110" s="2" t="str">
        <f>IFERROR(VLOOKUP(F110,Stagionalità!$A$6:$M$103,6,FALSE)*C110,"")</f>
        <v/>
      </c>
      <c r="L110" s="2" t="str">
        <f>IFERROR(VLOOKUP(F110,Stagionalità!$A$6:$M$103,7,FALSE)*C110,"")</f>
        <v/>
      </c>
      <c r="M110" s="2" t="str">
        <f>IFERROR(VLOOKUP(F110,Stagionalità!$A$6:$M$103,8,FALSE)*C110,"")</f>
        <v/>
      </c>
      <c r="N110" s="2" t="str">
        <f>IFERROR(VLOOKUP(F110,Stagionalità!$A$6:$M$103,9,FALSE)*C110,"")</f>
        <v/>
      </c>
      <c r="O110" s="2" t="str">
        <f>IFERROR(VLOOKUP(F110,Stagionalità!$A$6:$M$103,10,FALSE)*C110,"")</f>
        <v/>
      </c>
      <c r="P110" s="2" t="str">
        <f>IFERROR(VLOOKUP(F110,Stagionalità!$A$6:$M$103,11,FALSE)*C110,"")</f>
        <v/>
      </c>
      <c r="Q110" s="2" t="str">
        <f>IFERROR(VLOOKUP(F110,Stagionalità!$A$6:$M$103,12,FALSE)*C110,"")</f>
        <v/>
      </c>
      <c r="R110" s="2" t="str">
        <f>IFERROR(VLOOKUP(F110,Stagionalità!$A$6:$M$103,13,FALSE)*C110,"")</f>
        <v/>
      </c>
    </row>
    <row r="111" spans="6:18" x14ac:dyDescent="0.3">
      <c r="F111" s="23" t="str">
        <f t="shared" si="1"/>
        <v/>
      </c>
      <c r="G111" s="2" t="str">
        <f>IFERROR(VLOOKUP(F111,Stagionalità!$A$6:$M$103,2,FALSE)*C111,"")</f>
        <v/>
      </c>
      <c r="H111" s="2" t="str">
        <f>IFERROR(VLOOKUP(F111,Stagionalità!$A$6:$M$103,3,FALSE)*C111,"")</f>
        <v/>
      </c>
      <c r="I111" s="2" t="str">
        <f>IFERROR(VLOOKUP(F111,Stagionalità!$A$6:$M$103,4,FALSE)*C111,"")</f>
        <v/>
      </c>
      <c r="J111" s="2" t="str">
        <f>IFERROR(VLOOKUP(F111,Stagionalità!$A$6:$M$103,5,FALSE)*C111,"")</f>
        <v/>
      </c>
      <c r="K111" s="2" t="str">
        <f>IFERROR(VLOOKUP(F111,Stagionalità!$A$6:$M$103,6,FALSE)*C111,"")</f>
        <v/>
      </c>
      <c r="L111" s="2" t="str">
        <f>IFERROR(VLOOKUP(F111,Stagionalità!$A$6:$M$103,7,FALSE)*C111,"")</f>
        <v/>
      </c>
      <c r="M111" s="2" t="str">
        <f>IFERROR(VLOOKUP(F111,Stagionalità!$A$6:$M$103,8,FALSE)*C111,"")</f>
        <v/>
      </c>
      <c r="N111" s="2" t="str">
        <f>IFERROR(VLOOKUP(F111,Stagionalità!$A$6:$M$103,9,FALSE)*C111,"")</f>
        <v/>
      </c>
      <c r="O111" s="2" t="str">
        <f>IFERROR(VLOOKUP(F111,Stagionalità!$A$6:$M$103,10,FALSE)*C111,"")</f>
        <v/>
      </c>
      <c r="P111" s="2" t="str">
        <f>IFERROR(VLOOKUP(F111,Stagionalità!$A$6:$M$103,11,FALSE)*C111,"")</f>
        <v/>
      </c>
      <c r="Q111" s="2" t="str">
        <f>IFERROR(VLOOKUP(F111,Stagionalità!$A$6:$M$103,12,FALSE)*C111,"")</f>
        <v/>
      </c>
      <c r="R111" s="2" t="str">
        <f>IFERROR(VLOOKUP(F111,Stagionalità!$A$6:$M$103,13,FALSE)*C111,"")</f>
        <v/>
      </c>
    </row>
    <row r="112" spans="6:18" x14ac:dyDescent="0.3">
      <c r="F112" s="23" t="str">
        <f t="shared" si="1"/>
        <v/>
      </c>
      <c r="G112" s="2" t="str">
        <f>IFERROR(VLOOKUP(F112,Stagionalità!$A$6:$M$103,2,FALSE)*C112,"")</f>
        <v/>
      </c>
      <c r="H112" s="2" t="str">
        <f>IFERROR(VLOOKUP(F112,Stagionalità!$A$6:$M$103,3,FALSE)*C112,"")</f>
        <v/>
      </c>
      <c r="I112" s="2" t="str">
        <f>IFERROR(VLOOKUP(F112,Stagionalità!$A$6:$M$103,4,FALSE)*C112,"")</f>
        <v/>
      </c>
      <c r="J112" s="2" t="str">
        <f>IFERROR(VLOOKUP(F112,Stagionalità!$A$6:$M$103,5,FALSE)*C112,"")</f>
        <v/>
      </c>
      <c r="K112" s="2" t="str">
        <f>IFERROR(VLOOKUP(F112,Stagionalità!$A$6:$M$103,6,FALSE)*C112,"")</f>
        <v/>
      </c>
      <c r="L112" s="2" t="str">
        <f>IFERROR(VLOOKUP(F112,Stagionalità!$A$6:$M$103,7,FALSE)*C112,"")</f>
        <v/>
      </c>
      <c r="M112" s="2" t="str">
        <f>IFERROR(VLOOKUP(F112,Stagionalità!$A$6:$M$103,8,FALSE)*C112,"")</f>
        <v/>
      </c>
      <c r="N112" s="2" t="str">
        <f>IFERROR(VLOOKUP(F112,Stagionalità!$A$6:$M$103,9,FALSE)*C112,"")</f>
        <v/>
      </c>
      <c r="O112" s="2" t="str">
        <f>IFERROR(VLOOKUP(F112,Stagionalità!$A$6:$M$103,10,FALSE)*C112,"")</f>
        <v/>
      </c>
      <c r="P112" s="2" t="str">
        <f>IFERROR(VLOOKUP(F112,Stagionalità!$A$6:$M$103,11,FALSE)*C112,"")</f>
        <v/>
      </c>
      <c r="Q112" s="2" t="str">
        <f>IFERROR(VLOOKUP(F112,Stagionalità!$A$6:$M$103,12,FALSE)*C112,"")</f>
        <v/>
      </c>
      <c r="R112" s="2" t="str">
        <f>IFERROR(VLOOKUP(F112,Stagionalità!$A$6:$M$103,13,FALSE)*C112,"")</f>
        <v/>
      </c>
    </row>
    <row r="113" spans="6:18" x14ac:dyDescent="0.3">
      <c r="F113" s="23" t="str">
        <f t="shared" si="1"/>
        <v/>
      </c>
      <c r="G113" s="2" t="str">
        <f>IFERROR(VLOOKUP(F113,Stagionalità!$A$6:$M$103,2,FALSE)*C113,"")</f>
        <v/>
      </c>
      <c r="H113" s="2" t="str">
        <f>IFERROR(VLOOKUP(F113,Stagionalità!$A$6:$M$103,3,FALSE)*C113,"")</f>
        <v/>
      </c>
      <c r="I113" s="2" t="str">
        <f>IFERROR(VLOOKUP(F113,Stagionalità!$A$6:$M$103,4,FALSE)*C113,"")</f>
        <v/>
      </c>
      <c r="J113" s="2" t="str">
        <f>IFERROR(VLOOKUP(F113,Stagionalità!$A$6:$M$103,5,FALSE)*C113,"")</f>
        <v/>
      </c>
      <c r="K113" s="2" t="str">
        <f>IFERROR(VLOOKUP(F113,Stagionalità!$A$6:$M$103,6,FALSE)*C113,"")</f>
        <v/>
      </c>
      <c r="L113" s="2" t="str">
        <f>IFERROR(VLOOKUP(F113,Stagionalità!$A$6:$M$103,7,FALSE)*C113,"")</f>
        <v/>
      </c>
      <c r="M113" s="2" t="str">
        <f>IFERROR(VLOOKUP(F113,Stagionalità!$A$6:$M$103,8,FALSE)*C113,"")</f>
        <v/>
      </c>
      <c r="N113" s="2" t="str">
        <f>IFERROR(VLOOKUP(F113,Stagionalità!$A$6:$M$103,9,FALSE)*C113,"")</f>
        <v/>
      </c>
      <c r="O113" s="2" t="str">
        <f>IFERROR(VLOOKUP(F113,Stagionalità!$A$6:$M$103,10,FALSE)*C113,"")</f>
        <v/>
      </c>
      <c r="P113" s="2" t="str">
        <f>IFERROR(VLOOKUP(F113,Stagionalità!$A$6:$M$103,11,FALSE)*C113,"")</f>
        <v/>
      </c>
      <c r="Q113" s="2" t="str">
        <f>IFERROR(VLOOKUP(F113,Stagionalità!$A$6:$M$103,12,FALSE)*C113,"")</f>
        <v/>
      </c>
      <c r="R113" s="2" t="str">
        <f>IFERROR(VLOOKUP(F113,Stagionalità!$A$6:$M$103,13,FALSE)*C113,"")</f>
        <v/>
      </c>
    </row>
    <row r="114" spans="6:18" x14ac:dyDescent="0.3">
      <c r="F114" s="23" t="str">
        <f t="shared" si="1"/>
        <v/>
      </c>
      <c r="G114" s="2" t="str">
        <f>IFERROR(VLOOKUP(F114,Stagionalità!$A$6:$M$103,2,FALSE)*C114,"")</f>
        <v/>
      </c>
      <c r="H114" s="2" t="str">
        <f>IFERROR(VLOOKUP(F114,Stagionalità!$A$6:$M$103,3,FALSE)*C114,"")</f>
        <v/>
      </c>
      <c r="I114" s="2" t="str">
        <f>IFERROR(VLOOKUP(F114,Stagionalità!$A$6:$M$103,4,FALSE)*C114,"")</f>
        <v/>
      </c>
      <c r="J114" s="2" t="str">
        <f>IFERROR(VLOOKUP(F114,Stagionalità!$A$6:$M$103,5,FALSE)*C114,"")</f>
        <v/>
      </c>
      <c r="K114" s="2" t="str">
        <f>IFERROR(VLOOKUP(F114,Stagionalità!$A$6:$M$103,6,FALSE)*C114,"")</f>
        <v/>
      </c>
      <c r="L114" s="2" t="str">
        <f>IFERROR(VLOOKUP(F114,Stagionalità!$A$6:$M$103,7,FALSE)*C114,"")</f>
        <v/>
      </c>
      <c r="M114" s="2" t="str">
        <f>IFERROR(VLOOKUP(F114,Stagionalità!$A$6:$M$103,8,FALSE)*C114,"")</f>
        <v/>
      </c>
      <c r="N114" s="2" t="str">
        <f>IFERROR(VLOOKUP(F114,Stagionalità!$A$6:$M$103,9,FALSE)*C114,"")</f>
        <v/>
      </c>
      <c r="O114" s="2" t="str">
        <f>IFERROR(VLOOKUP(F114,Stagionalità!$A$6:$M$103,10,FALSE)*C114,"")</f>
        <v/>
      </c>
      <c r="P114" s="2" t="str">
        <f>IFERROR(VLOOKUP(F114,Stagionalità!$A$6:$M$103,11,FALSE)*C114,"")</f>
        <v/>
      </c>
      <c r="Q114" s="2" t="str">
        <f>IFERROR(VLOOKUP(F114,Stagionalità!$A$6:$M$103,12,FALSE)*C114,"")</f>
        <v/>
      </c>
      <c r="R114" s="2" t="str">
        <f>IFERROR(VLOOKUP(F114,Stagionalità!$A$6:$M$103,13,FALSE)*C114,"")</f>
        <v/>
      </c>
    </row>
    <row r="115" spans="6:18" x14ac:dyDescent="0.3">
      <c r="F115" s="23" t="str">
        <f t="shared" si="1"/>
        <v/>
      </c>
      <c r="G115" s="2" t="str">
        <f>IFERROR(VLOOKUP(F115,Stagionalità!$A$6:$M$103,2,FALSE)*C115,"")</f>
        <v/>
      </c>
      <c r="H115" s="2" t="str">
        <f>IFERROR(VLOOKUP(F115,Stagionalità!$A$6:$M$103,3,FALSE)*C115,"")</f>
        <v/>
      </c>
      <c r="I115" s="2" t="str">
        <f>IFERROR(VLOOKUP(F115,Stagionalità!$A$6:$M$103,4,FALSE)*C115,"")</f>
        <v/>
      </c>
      <c r="J115" s="2" t="str">
        <f>IFERROR(VLOOKUP(F115,Stagionalità!$A$6:$M$103,5,FALSE)*C115,"")</f>
        <v/>
      </c>
      <c r="K115" s="2" t="str">
        <f>IFERROR(VLOOKUP(F115,Stagionalità!$A$6:$M$103,6,FALSE)*C115,"")</f>
        <v/>
      </c>
      <c r="L115" s="2" t="str">
        <f>IFERROR(VLOOKUP(F115,Stagionalità!$A$6:$M$103,7,FALSE)*C115,"")</f>
        <v/>
      </c>
      <c r="M115" s="2" t="str">
        <f>IFERROR(VLOOKUP(F115,Stagionalità!$A$6:$M$103,8,FALSE)*C115,"")</f>
        <v/>
      </c>
      <c r="N115" s="2" t="str">
        <f>IFERROR(VLOOKUP(F115,Stagionalità!$A$6:$M$103,9,FALSE)*C115,"")</f>
        <v/>
      </c>
      <c r="O115" s="2" t="str">
        <f>IFERROR(VLOOKUP(F115,Stagionalità!$A$6:$M$103,10,FALSE)*C115,"")</f>
        <v/>
      </c>
      <c r="P115" s="2" t="str">
        <f>IFERROR(VLOOKUP(F115,Stagionalità!$A$6:$M$103,11,FALSE)*C115,"")</f>
        <v/>
      </c>
      <c r="Q115" s="2" t="str">
        <f>IFERROR(VLOOKUP(F115,Stagionalità!$A$6:$M$103,12,FALSE)*C115,"")</f>
        <v/>
      </c>
      <c r="R115" s="2" t="str">
        <f>IFERROR(VLOOKUP(F115,Stagionalità!$A$6:$M$103,13,FALSE)*C115,"")</f>
        <v/>
      </c>
    </row>
    <row r="116" spans="6:18" x14ac:dyDescent="0.3">
      <c r="F116" s="23" t="str">
        <f t="shared" si="1"/>
        <v/>
      </c>
      <c r="G116" s="2" t="str">
        <f>IFERROR(VLOOKUP(F116,Stagionalità!$A$6:$M$103,2,FALSE)*C116,"")</f>
        <v/>
      </c>
      <c r="H116" s="2" t="str">
        <f>IFERROR(VLOOKUP(F116,Stagionalità!$A$6:$M$103,3,FALSE)*C116,"")</f>
        <v/>
      </c>
      <c r="I116" s="2" t="str">
        <f>IFERROR(VLOOKUP(F116,Stagionalità!$A$6:$M$103,4,FALSE)*C116,"")</f>
        <v/>
      </c>
      <c r="J116" s="2" t="str">
        <f>IFERROR(VLOOKUP(F116,Stagionalità!$A$6:$M$103,5,FALSE)*C116,"")</f>
        <v/>
      </c>
      <c r="K116" s="2" t="str">
        <f>IFERROR(VLOOKUP(F116,Stagionalità!$A$6:$M$103,6,FALSE)*C116,"")</f>
        <v/>
      </c>
      <c r="L116" s="2" t="str">
        <f>IFERROR(VLOOKUP(F116,Stagionalità!$A$6:$M$103,7,FALSE)*C116,"")</f>
        <v/>
      </c>
      <c r="M116" s="2" t="str">
        <f>IFERROR(VLOOKUP(F116,Stagionalità!$A$6:$M$103,8,FALSE)*C116,"")</f>
        <v/>
      </c>
      <c r="N116" s="2" t="str">
        <f>IFERROR(VLOOKUP(F116,Stagionalità!$A$6:$M$103,9,FALSE)*C116,"")</f>
        <v/>
      </c>
      <c r="O116" s="2" t="str">
        <f>IFERROR(VLOOKUP(F116,Stagionalità!$A$6:$M$103,10,FALSE)*C116,"")</f>
        <v/>
      </c>
      <c r="P116" s="2" t="str">
        <f>IFERROR(VLOOKUP(F116,Stagionalità!$A$6:$M$103,11,FALSE)*C116,"")</f>
        <v/>
      </c>
      <c r="Q116" s="2" t="str">
        <f>IFERROR(VLOOKUP(F116,Stagionalità!$A$6:$M$103,12,FALSE)*C116,"")</f>
        <v/>
      </c>
      <c r="R116" s="2" t="str">
        <f>IFERROR(VLOOKUP(F116,Stagionalità!$A$6:$M$103,13,FALSE)*C116,"")</f>
        <v/>
      </c>
    </row>
  </sheetData>
  <mergeCells count="2">
    <mergeCell ref="A1:D1"/>
    <mergeCell ref="F1:N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Fatturati</vt:lpstr>
      <vt:lpstr>Stagionalità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Schiavino</dc:creator>
  <cp:lastModifiedBy>Giorgio Schiavino</cp:lastModifiedBy>
  <dcterms:created xsi:type="dcterms:W3CDTF">2015-06-05T18:19:34Z</dcterms:created>
  <dcterms:modified xsi:type="dcterms:W3CDTF">2021-12-16T07:56:21Z</dcterms:modified>
</cp:coreProperties>
</file>