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Questa_cartella_di_lavoro" hidePivotFieldList="1"/>
  <mc:AlternateContent xmlns:mc="http://schemas.openxmlformats.org/markup-compatibility/2006">
    <mc:Choice Requires="x15">
      <x15ac:absPath xmlns:x15ac="http://schemas.microsoft.com/office/spreadsheetml/2010/11/ac" url="https://deltaxxx-my.sharepoint.com/personal/giorgio_schiavino_deltaits_it/Documents/DELTA/MARKETING DELTA/Sito Web/Area Riservata/"/>
    </mc:Choice>
  </mc:AlternateContent>
  <xr:revisionPtr revIDLastSave="777" documentId="11_AD4D5CB4E552A5DACE1C64F3D85E77E25BDEDD97" xr6:coauthVersionLast="47" xr6:coauthVersionMax="47" xr10:uidLastSave="{B05C9CBB-4ADD-4DAD-84A2-EE9FCA04C1AF}"/>
  <bookViews>
    <workbookView xWindow="-108" yWindow="-108" windowWidth="23256" windowHeight="12576" xr2:uid="{00000000-000D-0000-FFFF-FFFF00000000}"/>
  </bookViews>
  <sheets>
    <sheet name="Fatturati" sheetId="1" r:id="rId1"/>
    <sheet name="Stagionalità" sheetId="3" r:id="rId2"/>
    <sheet name="Budget" sheetId="4" r:id="rId3"/>
  </sheets>
  <calcPr calcId="191029"/>
  <pivotCaches>
    <pivotCache cacheId="114" r:id="rId4"/>
    <pivotCache cacheId="1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6" i="1"/>
  <c r="AD6" i="1"/>
  <c r="AE6" i="1"/>
  <c r="AF6" i="1"/>
  <c r="AG6" i="1"/>
  <c r="AH6" i="1"/>
  <c r="AI6" i="1"/>
  <c r="AJ6" i="1"/>
  <c r="AK6" i="1"/>
  <c r="AL6" i="1"/>
  <c r="AA6" i="1"/>
  <c r="R7" i="3"/>
  <c r="R6" i="3" s="1"/>
  <c r="A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M6" i="3"/>
  <c r="L6" i="3"/>
  <c r="K6" i="3"/>
  <c r="J6" i="3"/>
  <c r="I6" i="3"/>
  <c r="H6" i="3"/>
  <c r="G6" i="3"/>
  <c r="F6" i="3"/>
  <c r="E6" i="3"/>
  <c r="D6" i="3"/>
  <c r="C6" i="3"/>
  <c r="B6" i="3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58" i="4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AB7" i="3"/>
  <c r="AB6" i="3" s="1"/>
  <c r="AC7" i="3"/>
  <c r="AC6" i="3" s="1"/>
  <c r="O10" i="4" l="1"/>
  <c r="G111" i="4"/>
  <c r="G105" i="4"/>
  <c r="G99" i="4"/>
  <c r="G93" i="4"/>
  <c r="G87" i="4"/>
  <c r="G81" i="4"/>
  <c r="G75" i="4"/>
  <c r="G69" i="4"/>
  <c r="G63" i="4"/>
  <c r="G57" i="4"/>
  <c r="G49" i="4"/>
  <c r="G39" i="4"/>
  <c r="G31" i="4"/>
  <c r="G21" i="4"/>
  <c r="G13" i="4"/>
  <c r="G3" i="4"/>
  <c r="O3" i="4"/>
  <c r="L116" i="4"/>
  <c r="K115" i="4"/>
  <c r="J114" i="4"/>
  <c r="I113" i="4"/>
  <c r="H112" i="4"/>
  <c r="R110" i="4"/>
  <c r="Q109" i="4"/>
  <c r="P108" i="4"/>
  <c r="O107" i="4"/>
  <c r="N106" i="4"/>
  <c r="M105" i="4"/>
  <c r="L104" i="4"/>
  <c r="K103" i="4"/>
  <c r="J102" i="4"/>
  <c r="I101" i="4"/>
  <c r="M99" i="4"/>
  <c r="Q97" i="4"/>
  <c r="J96" i="4"/>
  <c r="N94" i="4"/>
  <c r="R92" i="4"/>
  <c r="J91" i="4"/>
  <c r="Q88" i="4"/>
  <c r="J86" i="4"/>
  <c r="R82" i="4"/>
  <c r="O79" i="4"/>
  <c r="L76" i="4"/>
  <c r="I73" i="4"/>
  <c r="Q69" i="4"/>
  <c r="K65" i="4"/>
  <c r="L60" i="4"/>
  <c r="M55" i="4"/>
  <c r="N50" i="4"/>
  <c r="N44" i="4"/>
  <c r="K37" i="4"/>
  <c r="P23" i="4"/>
  <c r="G116" i="4"/>
  <c r="G110" i="4"/>
  <c r="G104" i="4"/>
  <c r="G98" i="4"/>
  <c r="G92" i="4"/>
  <c r="G86" i="4"/>
  <c r="G80" i="4"/>
  <c r="G74" i="4"/>
  <c r="G68" i="4"/>
  <c r="G62" i="4"/>
  <c r="G56" i="4"/>
  <c r="G46" i="4"/>
  <c r="G38" i="4"/>
  <c r="G28" i="4"/>
  <c r="G20" i="4"/>
  <c r="G10" i="4"/>
  <c r="H3" i="4"/>
  <c r="R3" i="4"/>
  <c r="K116" i="4"/>
  <c r="J115" i="4"/>
  <c r="I114" i="4"/>
  <c r="H113" i="4"/>
  <c r="R111" i="4"/>
  <c r="Q110" i="4"/>
  <c r="P109" i="4"/>
  <c r="O108" i="4"/>
  <c r="N107" i="4"/>
  <c r="M106" i="4"/>
  <c r="L105" i="4"/>
  <c r="K104" i="4"/>
  <c r="J103" i="4"/>
  <c r="I102" i="4"/>
  <c r="H101" i="4"/>
  <c r="L99" i="4"/>
  <c r="P97" i="4"/>
  <c r="I96" i="4"/>
  <c r="M94" i="4"/>
  <c r="Q92" i="4"/>
  <c r="O90" i="4"/>
  <c r="K88" i="4"/>
  <c r="N85" i="4"/>
  <c r="K82" i="4"/>
  <c r="H79" i="4"/>
  <c r="P75" i="4"/>
  <c r="M72" i="4"/>
  <c r="J69" i="4"/>
  <c r="K64" i="4"/>
  <c r="L59" i="4"/>
  <c r="M54" i="4"/>
  <c r="L49" i="4"/>
  <c r="J43" i="4"/>
  <c r="P34" i="4"/>
  <c r="L19" i="4"/>
  <c r="G115" i="4"/>
  <c r="G109" i="4"/>
  <c r="G103" i="4"/>
  <c r="G97" i="4"/>
  <c r="G91" i="4"/>
  <c r="G85" i="4"/>
  <c r="G79" i="4"/>
  <c r="G73" i="4"/>
  <c r="G67" i="4"/>
  <c r="G61" i="4"/>
  <c r="G55" i="4"/>
  <c r="G45" i="4"/>
  <c r="G37" i="4"/>
  <c r="G27" i="4"/>
  <c r="G19" i="4"/>
  <c r="G9" i="4"/>
  <c r="I3" i="4"/>
  <c r="R116" i="4"/>
  <c r="R115" i="4"/>
  <c r="Q114" i="4"/>
  <c r="P113" i="4"/>
  <c r="O112" i="4"/>
  <c r="N111" i="4"/>
  <c r="M110" i="4"/>
  <c r="L109" i="4"/>
  <c r="K108" i="4"/>
  <c r="J107" i="4"/>
  <c r="I106" i="4"/>
  <c r="H105" i="4"/>
  <c r="R103" i="4"/>
  <c r="Q102" i="4"/>
  <c r="P101" i="4"/>
  <c r="M100" i="4"/>
  <c r="Q98" i="4"/>
  <c r="J97" i="4"/>
  <c r="N95" i="4"/>
  <c r="R93" i="4"/>
  <c r="K92" i="4"/>
  <c r="M90" i="4"/>
  <c r="R87" i="4"/>
  <c r="I85" i="4"/>
  <c r="Q81" i="4"/>
  <c r="N78" i="4"/>
  <c r="K75" i="4"/>
  <c r="H72" i="4"/>
  <c r="N68" i="4"/>
  <c r="O63" i="4"/>
  <c r="P58" i="4"/>
  <c r="Q53" i="4"/>
  <c r="O48" i="4"/>
  <c r="J42" i="4"/>
  <c r="M33" i="4"/>
  <c r="J17" i="4"/>
  <c r="G114" i="4"/>
  <c r="G108" i="4"/>
  <c r="G102" i="4"/>
  <c r="G96" i="4"/>
  <c r="G90" i="4"/>
  <c r="G84" i="4"/>
  <c r="G78" i="4"/>
  <c r="G72" i="4"/>
  <c r="G66" i="4"/>
  <c r="G60" i="4"/>
  <c r="G52" i="4"/>
  <c r="G44" i="4"/>
  <c r="G34" i="4"/>
  <c r="G26" i="4"/>
  <c r="G16" i="4"/>
  <c r="G8" i="4"/>
  <c r="L3" i="4"/>
  <c r="Q116" i="4"/>
  <c r="Q115" i="4"/>
  <c r="P114" i="4"/>
  <c r="O113" i="4"/>
  <c r="N112" i="4"/>
  <c r="M111" i="4"/>
  <c r="L110" i="4"/>
  <c r="K109" i="4"/>
  <c r="J108" i="4"/>
  <c r="I107" i="4"/>
  <c r="H106" i="4"/>
  <c r="R104" i="4"/>
  <c r="Q103" i="4"/>
  <c r="P102" i="4"/>
  <c r="O101" i="4"/>
  <c r="L100" i="4"/>
  <c r="P98" i="4"/>
  <c r="I97" i="4"/>
  <c r="M95" i="4"/>
  <c r="Q93" i="4"/>
  <c r="J92" i="4"/>
  <c r="R89" i="4"/>
  <c r="L87" i="4"/>
  <c r="M84" i="4"/>
  <c r="J81" i="4"/>
  <c r="R77" i="4"/>
  <c r="O74" i="4"/>
  <c r="L71" i="4"/>
  <c r="N67" i="4"/>
  <c r="O62" i="4"/>
  <c r="P57" i="4"/>
  <c r="Q52" i="4"/>
  <c r="M47" i="4"/>
  <c r="O40" i="4"/>
  <c r="R30" i="4"/>
  <c r="Q12" i="4"/>
  <c r="G113" i="4"/>
  <c r="G107" i="4"/>
  <c r="G101" i="4"/>
  <c r="G95" i="4"/>
  <c r="G89" i="4"/>
  <c r="G83" i="4"/>
  <c r="G77" i="4"/>
  <c r="G71" i="4"/>
  <c r="G65" i="4"/>
  <c r="G59" i="4"/>
  <c r="G51" i="4"/>
  <c r="G43" i="4"/>
  <c r="G33" i="4"/>
  <c r="G25" i="4"/>
  <c r="G15" i="4"/>
  <c r="G7" i="4"/>
  <c r="M3" i="4"/>
  <c r="P116" i="4"/>
  <c r="P115" i="4"/>
  <c r="O114" i="4"/>
  <c r="N113" i="4"/>
  <c r="M112" i="4"/>
  <c r="L111" i="4"/>
  <c r="K110" i="4"/>
  <c r="J109" i="4"/>
  <c r="I108" i="4"/>
  <c r="H107" i="4"/>
  <c r="R105" i="4"/>
  <c r="Q104" i="4"/>
  <c r="P103" i="4"/>
  <c r="O102" i="4"/>
  <c r="N101" i="4"/>
  <c r="K100" i="4"/>
  <c r="O98" i="4"/>
  <c r="H97" i="4"/>
  <c r="L95" i="4"/>
  <c r="P93" i="4"/>
  <c r="I92" i="4"/>
  <c r="N89" i="4"/>
  <c r="J87" i="4"/>
  <c r="H84" i="4"/>
  <c r="P80" i="4"/>
  <c r="M77" i="4"/>
  <c r="J74" i="4"/>
  <c r="R70" i="4"/>
  <c r="R66" i="4"/>
  <c r="H62" i="4"/>
  <c r="I57" i="4"/>
  <c r="J52" i="4"/>
  <c r="O46" i="4"/>
  <c r="O39" i="4"/>
  <c r="Q29" i="4"/>
  <c r="H4" i="4"/>
  <c r="N4" i="4"/>
  <c r="I5" i="4"/>
  <c r="O5" i="4"/>
  <c r="J6" i="4"/>
  <c r="P6" i="4"/>
  <c r="K7" i="4"/>
  <c r="Q7" i="4"/>
  <c r="L8" i="4"/>
  <c r="R8" i="4"/>
  <c r="M9" i="4"/>
  <c r="H10" i="4"/>
  <c r="N10" i="4"/>
  <c r="I11" i="4"/>
  <c r="O11" i="4"/>
  <c r="J12" i="4"/>
  <c r="P12" i="4"/>
  <c r="K13" i="4"/>
  <c r="Q13" i="4"/>
  <c r="L14" i="4"/>
  <c r="R14" i="4"/>
  <c r="M15" i="4"/>
  <c r="H16" i="4"/>
  <c r="N16" i="4"/>
  <c r="I17" i="4"/>
  <c r="O17" i="4"/>
  <c r="J18" i="4"/>
  <c r="P18" i="4"/>
  <c r="K19" i="4"/>
  <c r="Q19" i="4"/>
  <c r="L20" i="4"/>
  <c r="R20" i="4"/>
  <c r="M21" i="4"/>
  <c r="H22" i="4"/>
  <c r="N22" i="4"/>
  <c r="I23" i="4"/>
  <c r="O23" i="4"/>
  <c r="J24" i="4"/>
  <c r="P24" i="4"/>
  <c r="K25" i="4"/>
  <c r="Q25" i="4"/>
  <c r="L26" i="4"/>
  <c r="R26" i="4"/>
  <c r="M27" i="4"/>
  <c r="H28" i="4"/>
  <c r="N28" i="4"/>
  <c r="I29" i="4"/>
  <c r="J4" i="4"/>
  <c r="K4" i="4"/>
  <c r="Q4" i="4"/>
  <c r="L5" i="4"/>
  <c r="R5" i="4"/>
  <c r="M6" i="4"/>
  <c r="H7" i="4"/>
  <c r="N7" i="4"/>
  <c r="I8" i="4"/>
  <c r="O8" i="4"/>
  <c r="J9" i="4"/>
  <c r="P9" i="4"/>
  <c r="K10" i="4"/>
  <c r="Q10" i="4"/>
  <c r="L11" i="4"/>
  <c r="R11" i="4"/>
  <c r="M12" i="4"/>
  <c r="H13" i="4"/>
  <c r="N13" i="4"/>
  <c r="I14" i="4"/>
  <c r="O14" i="4"/>
  <c r="J15" i="4"/>
  <c r="P15" i="4"/>
  <c r="K16" i="4"/>
  <c r="Q16" i="4"/>
  <c r="L17" i="4"/>
  <c r="R17" i="4"/>
  <c r="M18" i="4"/>
  <c r="H19" i="4"/>
  <c r="N19" i="4"/>
  <c r="I20" i="4"/>
  <c r="O20" i="4"/>
  <c r="J21" i="4"/>
  <c r="P21" i="4"/>
  <c r="K22" i="4"/>
  <c r="Q22" i="4"/>
  <c r="L23" i="4"/>
  <c r="R23" i="4"/>
  <c r="M24" i="4"/>
  <c r="H25" i="4"/>
  <c r="N25" i="4"/>
  <c r="I26" i="4"/>
  <c r="O26" i="4"/>
  <c r="J27" i="4"/>
  <c r="P27" i="4"/>
  <c r="K28" i="4"/>
  <c r="Q28" i="4"/>
  <c r="L29" i="4"/>
  <c r="R29" i="4"/>
  <c r="M30" i="4"/>
  <c r="H31" i="4"/>
  <c r="N31" i="4"/>
  <c r="I32" i="4"/>
  <c r="O32" i="4"/>
  <c r="J33" i="4"/>
  <c r="P33" i="4"/>
  <c r="K34" i="4"/>
  <c r="Q34" i="4"/>
  <c r="L35" i="4"/>
  <c r="R35" i="4"/>
  <c r="M36" i="4"/>
  <c r="H37" i="4"/>
  <c r="N37" i="4"/>
  <c r="I38" i="4"/>
  <c r="O38" i="4"/>
  <c r="J39" i="4"/>
  <c r="P39" i="4"/>
  <c r="K40" i="4"/>
  <c r="Q40" i="4"/>
  <c r="L41" i="4"/>
  <c r="R41" i="4"/>
  <c r="M42" i="4"/>
  <c r="H43" i="4"/>
  <c r="N43" i="4"/>
  <c r="I44" i="4"/>
  <c r="O44" i="4"/>
  <c r="J45" i="4"/>
  <c r="P45" i="4"/>
  <c r="K46" i="4"/>
  <c r="Q46" i="4"/>
  <c r="L47" i="4"/>
  <c r="R47" i="4"/>
  <c r="M48" i="4"/>
  <c r="H49" i="4"/>
  <c r="N49" i="4"/>
  <c r="I50" i="4"/>
  <c r="L4" i="4"/>
  <c r="R4" i="4"/>
  <c r="M5" i="4"/>
  <c r="H6" i="4"/>
  <c r="N6" i="4"/>
  <c r="I7" i="4"/>
  <c r="O7" i="4"/>
  <c r="J8" i="4"/>
  <c r="P8" i="4"/>
  <c r="K9" i="4"/>
  <c r="Q9" i="4"/>
  <c r="L10" i="4"/>
  <c r="R10" i="4"/>
  <c r="M11" i="4"/>
  <c r="H12" i="4"/>
  <c r="N12" i="4"/>
  <c r="I13" i="4"/>
  <c r="O13" i="4"/>
  <c r="J14" i="4"/>
  <c r="P14" i="4"/>
  <c r="K15" i="4"/>
  <c r="Q15" i="4"/>
  <c r="L16" i="4"/>
  <c r="R16" i="4"/>
  <c r="M17" i="4"/>
  <c r="H18" i="4"/>
  <c r="N18" i="4"/>
  <c r="I19" i="4"/>
  <c r="O19" i="4"/>
  <c r="J20" i="4"/>
  <c r="P20" i="4"/>
  <c r="K21" i="4"/>
  <c r="Q21" i="4"/>
  <c r="L22" i="4"/>
  <c r="R22" i="4"/>
  <c r="M23" i="4"/>
  <c r="H24" i="4"/>
  <c r="N24" i="4"/>
  <c r="I25" i="4"/>
  <c r="O25" i="4"/>
  <c r="J26" i="4"/>
  <c r="P26" i="4"/>
  <c r="K27" i="4"/>
  <c r="Q27" i="4"/>
  <c r="L28" i="4"/>
  <c r="R28" i="4"/>
  <c r="M29" i="4"/>
  <c r="H30" i="4"/>
  <c r="N30" i="4"/>
  <c r="I31" i="4"/>
  <c r="O31" i="4"/>
  <c r="J32" i="4"/>
  <c r="P32" i="4"/>
  <c r="K33" i="4"/>
  <c r="Q33" i="4"/>
  <c r="L34" i="4"/>
  <c r="R34" i="4"/>
  <c r="M35" i="4"/>
  <c r="H36" i="4"/>
  <c r="N36" i="4"/>
  <c r="I37" i="4"/>
  <c r="O37" i="4"/>
  <c r="J38" i="4"/>
  <c r="P38" i="4"/>
  <c r="K39" i="4"/>
  <c r="Q39" i="4"/>
  <c r="L40" i="4"/>
  <c r="R40" i="4"/>
  <c r="M41" i="4"/>
  <c r="H42" i="4"/>
  <c r="N42" i="4"/>
  <c r="I43" i="4"/>
  <c r="O43" i="4"/>
  <c r="J44" i="4"/>
  <c r="P44" i="4"/>
  <c r="O4" i="4"/>
  <c r="P5" i="4"/>
  <c r="Q6" i="4"/>
  <c r="R7" i="4"/>
  <c r="H9" i="4"/>
  <c r="I10" i="4"/>
  <c r="J11" i="4"/>
  <c r="K12" i="4"/>
  <c r="L13" i="4"/>
  <c r="M14" i="4"/>
  <c r="N15" i="4"/>
  <c r="O16" i="4"/>
  <c r="P17" i="4"/>
  <c r="Q18" i="4"/>
  <c r="R19" i="4"/>
  <c r="H21" i="4"/>
  <c r="I22" i="4"/>
  <c r="J23" i="4"/>
  <c r="K24" i="4"/>
  <c r="L25" i="4"/>
  <c r="M26" i="4"/>
  <c r="N27" i="4"/>
  <c r="O28" i="4"/>
  <c r="O29" i="4"/>
  <c r="L30" i="4"/>
  <c r="K31" i="4"/>
  <c r="H32" i="4"/>
  <c r="R32" i="4"/>
  <c r="O33" i="4"/>
  <c r="N34" i="4"/>
  <c r="K35" i="4"/>
  <c r="J36" i="4"/>
  <c r="R36" i="4"/>
  <c r="Q37" i="4"/>
  <c r="N38" i="4"/>
  <c r="M39" i="4"/>
  <c r="J40" i="4"/>
  <c r="I41" i="4"/>
  <c r="Q41" i="4"/>
  <c r="P42" i="4"/>
  <c r="M43" i="4"/>
  <c r="L44" i="4"/>
  <c r="I45" i="4"/>
  <c r="Q45" i="4"/>
  <c r="M46" i="4"/>
  <c r="I47" i="4"/>
  <c r="P47" i="4"/>
  <c r="L48" i="4"/>
  <c r="I49" i="4"/>
  <c r="P49" i="4"/>
  <c r="L50" i="4"/>
  <c r="R50" i="4"/>
  <c r="M51" i="4"/>
  <c r="H52" i="4"/>
  <c r="N52" i="4"/>
  <c r="I53" i="4"/>
  <c r="O53" i="4"/>
  <c r="J54" i="4"/>
  <c r="P54" i="4"/>
  <c r="K55" i="4"/>
  <c r="Q55" i="4"/>
  <c r="L56" i="4"/>
  <c r="R56" i="4"/>
  <c r="M57" i="4"/>
  <c r="H58" i="4"/>
  <c r="N58" i="4"/>
  <c r="I59" i="4"/>
  <c r="O59" i="4"/>
  <c r="J60" i="4"/>
  <c r="P60" i="4"/>
  <c r="K61" i="4"/>
  <c r="Q61" i="4"/>
  <c r="L62" i="4"/>
  <c r="R62" i="4"/>
  <c r="M63" i="4"/>
  <c r="H64" i="4"/>
  <c r="N64" i="4"/>
  <c r="I65" i="4"/>
  <c r="O65" i="4"/>
  <c r="J66" i="4"/>
  <c r="P66" i="4"/>
  <c r="K67" i="4"/>
  <c r="Q67" i="4"/>
  <c r="L68" i="4"/>
  <c r="R68" i="4"/>
  <c r="P4" i="4"/>
  <c r="Q5" i="4"/>
  <c r="R6" i="4"/>
  <c r="H8" i="4"/>
  <c r="I9" i="4"/>
  <c r="J10" i="4"/>
  <c r="K11" i="4"/>
  <c r="L12" i="4"/>
  <c r="M13" i="4"/>
  <c r="N14" i="4"/>
  <c r="O15" i="4"/>
  <c r="P16" i="4"/>
  <c r="Q17" i="4"/>
  <c r="R18" i="4"/>
  <c r="H20" i="4"/>
  <c r="I21" i="4"/>
  <c r="J22" i="4"/>
  <c r="K23" i="4"/>
  <c r="L24" i="4"/>
  <c r="M25" i="4"/>
  <c r="N26" i="4"/>
  <c r="O27" i="4"/>
  <c r="P28" i="4"/>
  <c r="P29" i="4"/>
  <c r="O30" i="4"/>
  <c r="L31" i="4"/>
  <c r="K32" i="4"/>
  <c r="H33" i="4"/>
  <c r="R33" i="4"/>
  <c r="O34" i="4"/>
  <c r="N35" i="4"/>
  <c r="K36" i="4"/>
  <c r="J37" i="4"/>
  <c r="R37" i="4"/>
  <c r="Q38" i="4"/>
  <c r="N39" i="4"/>
  <c r="M40" i="4"/>
  <c r="J41" i="4"/>
  <c r="I42" i="4"/>
  <c r="Q42" i="4"/>
  <c r="P43" i="4"/>
  <c r="M44" i="4"/>
  <c r="K45" i="4"/>
  <c r="R45" i="4"/>
  <c r="N46" i="4"/>
  <c r="J47" i="4"/>
  <c r="Q47" i="4"/>
  <c r="N48" i="4"/>
  <c r="J49" i="4"/>
  <c r="Q49" i="4"/>
  <c r="M50" i="4"/>
  <c r="H51" i="4"/>
  <c r="N51" i="4"/>
  <c r="I52" i="4"/>
  <c r="O52" i="4"/>
  <c r="J53" i="4"/>
  <c r="P53" i="4"/>
  <c r="K54" i="4"/>
  <c r="Q54" i="4"/>
  <c r="L55" i="4"/>
  <c r="R55" i="4"/>
  <c r="M56" i="4"/>
  <c r="H57" i="4"/>
  <c r="N57" i="4"/>
  <c r="I58" i="4"/>
  <c r="O58" i="4"/>
  <c r="J59" i="4"/>
  <c r="P59" i="4"/>
  <c r="K60" i="4"/>
  <c r="Q60" i="4"/>
  <c r="L61" i="4"/>
  <c r="R61" i="4"/>
  <c r="M62" i="4"/>
  <c r="H63" i="4"/>
  <c r="N63" i="4"/>
  <c r="I64" i="4"/>
  <c r="O64" i="4"/>
  <c r="J65" i="4"/>
  <c r="P65" i="4"/>
  <c r="K66" i="4"/>
  <c r="Q66" i="4"/>
  <c r="L67" i="4"/>
  <c r="R67" i="4"/>
  <c r="M68" i="4"/>
  <c r="H69" i="4"/>
  <c r="H5" i="4"/>
  <c r="I6" i="4"/>
  <c r="J7" i="4"/>
  <c r="K8" i="4"/>
  <c r="L9" i="4"/>
  <c r="M10" i="4"/>
  <c r="N11" i="4"/>
  <c r="O12" i="4"/>
  <c r="P13" i="4"/>
  <c r="Q14" i="4"/>
  <c r="R15" i="4"/>
  <c r="H17" i="4"/>
  <c r="I18" i="4"/>
  <c r="J19" i="4"/>
  <c r="K20" i="4"/>
  <c r="L21" i="4"/>
  <c r="M22" i="4"/>
  <c r="N23" i="4"/>
  <c r="O24" i="4"/>
  <c r="P25" i="4"/>
  <c r="Q26" i="4"/>
  <c r="R27" i="4"/>
  <c r="H29" i="4"/>
  <c r="I4" i="4"/>
  <c r="L6" i="4"/>
  <c r="N8" i="4"/>
  <c r="P10" i="4"/>
  <c r="R12" i="4"/>
  <c r="I15" i="4"/>
  <c r="K17" i="4"/>
  <c r="M19" i="4"/>
  <c r="O21" i="4"/>
  <c r="Q23" i="4"/>
  <c r="H26" i="4"/>
  <c r="J28" i="4"/>
  <c r="I30" i="4"/>
  <c r="J31" i="4"/>
  <c r="M32" i="4"/>
  <c r="N33" i="4"/>
  <c r="H35" i="4"/>
  <c r="I36" i="4"/>
  <c r="M4" i="4"/>
  <c r="O6" i="4"/>
  <c r="Q8" i="4"/>
  <c r="H11" i="4"/>
  <c r="J13" i="4"/>
  <c r="L15" i="4"/>
  <c r="N17" i="4"/>
  <c r="P19" i="4"/>
  <c r="R21" i="4"/>
  <c r="I24" i="4"/>
  <c r="K26" i="4"/>
  <c r="M28" i="4"/>
  <c r="J30" i="4"/>
  <c r="M31" i="4"/>
  <c r="N32" i="4"/>
  <c r="H34" i="4"/>
  <c r="I35" i="4"/>
  <c r="L36" i="4"/>
  <c r="M37" i="4"/>
  <c r="R38" i="4"/>
  <c r="H40" i="4"/>
  <c r="K41" i="4"/>
  <c r="L42" i="4"/>
  <c r="Q43" i="4"/>
  <c r="R44" i="4"/>
  <c r="H46" i="4"/>
  <c r="R46" i="4"/>
  <c r="H48" i="4"/>
  <c r="Q48" i="4"/>
  <c r="R49" i="4"/>
  <c r="P50" i="4"/>
  <c r="O51" i="4"/>
  <c r="L52" i="4"/>
  <c r="K53" i="4"/>
  <c r="H54" i="4"/>
  <c r="R54" i="4"/>
  <c r="O55" i="4"/>
  <c r="N56" i="4"/>
  <c r="K57" i="4"/>
  <c r="J58" i="4"/>
  <c r="R58" i="4"/>
  <c r="Q59" i="4"/>
  <c r="N60" i="4"/>
  <c r="M61" i="4"/>
  <c r="J62" i="4"/>
  <c r="I63" i="4"/>
  <c r="Q63" i="4"/>
  <c r="P64" i="4"/>
  <c r="M65" i="4"/>
  <c r="L66" i="4"/>
  <c r="I67" i="4"/>
  <c r="H68" i="4"/>
  <c r="P68" i="4"/>
  <c r="M69" i="4"/>
  <c r="H70" i="4"/>
  <c r="N70" i="4"/>
  <c r="I71" i="4"/>
  <c r="O71" i="4"/>
  <c r="J72" i="4"/>
  <c r="P72" i="4"/>
  <c r="K73" i="4"/>
  <c r="Q73" i="4"/>
  <c r="L74" i="4"/>
  <c r="R74" i="4"/>
  <c r="M75" i="4"/>
  <c r="H76" i="4"/>
  <c r="N76" i="4"/>
  <c r="I77" i="4"/>
  <c r="O77" i="4"/>
  <c r="J78" i="4"/>
  <c r="P78" i="4"/>
  <c r="K79" i="4"/>
  <c r="Q79" i="4"/>
  <c r="L80" i="4"/>
  <c r="R80" i="4"/>
  <c r="M81" i="4"/>
  <c r="H82" i="4"/>
  <c r="N82" i="4"/>
  <c r="I83" i="4"/>
  <c r="O83" i="4"/>
  <c r="J84" i="4"/>
  <c r="P84" i="4"/>
  <c r="K85" i="4"/>
  <c r="Q85" i="4"/>
  <c r="L86" i="4"/>
  <c r="J5" i="4"/>
  <c r="L7" i="4"/>
  <c r="N9" i="4"/>
  <c r="P11" i="4"/>
  <c r="R13" i="4"/>
  <c r="I16" i="4"/>
  <c r="K18" i="4"/>
  <c r="M20" i="4"/>
  <c r="O22" i="4"/>
  <c r="Q24" i="4"/>
  <c r="H27" i="4"/>
  <c r="J29" i="4"/>
  <c r="K30" i="4"/>
  <c r="P31" i="4"/>
  <c r="Q32" i="4"/>
  <c r="I34" i="4"/>
  <c r="J35" i="4"/>
  <c r="O36" i="4"/>
  <c r="P37" i="4"/>
  <c r="H39" i="4"/>
  <c r="I40" i="4"/>
  <c r="N41" i="4"/>
  <c r="O42" i="4"/>
  <c r="R43" i="4"/>
  <c r="H45" i="4"/>
  <c r="I46" i="4"/>
  <c r="H47" i="4"/>
  <c r="I48" i="4"/>
  <c r="R48" i="4"/>
  <c r="H50" i="4"/>
  <c r="Q50" i="4"/>
  <c r="P51" i="4"/>
  <c r="M52" i="4"/>
  <c r="L53" i="4"/>
  <c r="I54" i="4"/>
  <c r="H55" i="4"/>
  <c r="P55" i="4"/>
  <c r="O56" i="4"/>
  <c r="L57" i="4"/>
  <c r="K58" i="4"/>
  <c r="H59" i="4"/>
  <c r="R59" i="4"/>
  <c r="O60" i="4"/>
  <c r="N61" i="4"/>
  <c r="K62" i="4"/>
  <c r="J63" i="4"/>
  <c r="R63" i="4"/>
  <c r="Q64" i="4"/>
  <c r="N65" i="4"/>
  <c r="M66" i="4"/>
  <c r="J67" i="4"/>
  <c r="I68" i="4"/>
  <c r="Q68" i="4"/>
  <c r="N69" i="4"/>
  <c r="I70" i="4"/>
  <c r="O70" i="4"/>
  <c r="J71" i="4"/>
  <c r="P71" i="4"/>
  <c r="K72" i="4"/>
  <c r="Q72" i="4"/>
  <c r="L73" i="4"/>
  <c r="R73" i="4"/>
  <c r="M74" i="4"/>
  <c r="H75" i="4"/>
  <c r="N75" i="4"/>
  <c r="I76" i="4"/>
  <c r="O76" i="4"/>
  <c r="J77" i="4"/>
  <c r="P77" i="4"/>
  <c r="K78" i="4"/>
  <c r="Q78" i="4"/>
  <c r="L79" i="4"/>
  <c r="R79" i="4"/>
  <c r="M80" i="4"/>
  <c r="H81" i="4"/>
  <c r="N81" i="4"/>
  <c r="I82" i="4"/>
  <c r="O82" i="4"/>
  <c r="J83" i="4"/>
  <c r="P83" i="4"/>
  <c r="K84" i="4"/>
  <c r="Q84" i="4"/>
  <c r="L85" i="4"/>
  <c r="R85" i="4"/>
  <c r="M86" i="4"/>
  <c r="H87" i="4"/>
  <c r="N87" i="4"/>
  <c r="I88" i="4"/>
  <c r="O88" i="4"/>
  <c r="J89" i="4"/>
  <c r="P89" i="4"/>
  <c r="K90" i="4"/>
  <c r="Q90" i="4"/>
  <c r="L91" i="4"/>
  <c r="R91" i="4"/>
  <c r="M92" i="4"/>
  <c r="H93" i="4"/>
  <c r="N93" i="4"/>
  <c r="I94" i="4"/>
  <c r="O94" i="4"/>
  <c r="J95" i="4"/>
  <c r="P95" i="4"/>
  <c r="K96" i="4"/>
  <c r="Q96" i="4"/>
  <c r="L97" i="4"/>
  <c r="R97" i="4"/>
  <c r="M98" i="4"/>
  <c r="H99" i="4"/>
  <c r="N99" i="4"/>
  <c r="I100" i="4"/>
  <c r="O100" i="4"/>
  <c r="K5" i="4"/>
  <c r="M7" i="4"/>
  <c r="O9" i="4"/>
  <c r="Q11" i="4"/>
  <c r="H14" i="4"/>
  <c r="J16" i="4"/>
  <c r="L18" i="4"/>
  <c r="N20" i="4"/>
  <c r="P22" i="4"/>
  <c r="R24" i="4"/>
  <c r="I27" i="4"/>
  <c r="K29" i="4"/>
  <c r="P30" i="4"/>
  <c r="Q31" i="4"/>
  <c r="I33" i="4"/>
  <c r="J34" i="4"/>
  <c r="O35" i="4"/>
  <c r="P36" i="4"/>
  <c r="H38" i="4"/>
  <c r="I39" i="4"/>
  <c r="N40" i="4"/>
  <c r="O41" i="4"/>
  <c r="R42" i="4"/>
  <c r="H44" i="4"/>
  <c r="L45" i="4"/>
  <c r="J46" i="4"/>
  <c r="K47" i="4"/>
  <c r="J48" i="4"/>
  <c r="K49" i="4"/>
  <c r="J50" i="4"/>
  <c r="I51" i="4"/>
  <c r="Q51" i="4"/>
  <c r="P52" i="4"/>
  <c r="M53" i="4"/>
  <c r="L54" i="4"/>
  <c r="I55" i="4"/>
  <c r="H56" i="4"/>
  <c r="P56" i="4"/>
  <c r="O57" i="4"/>
  <c r="L58" i="4"/>
  <c r="K59" i="4"/>
  <c r="H60" i="4"/>
  <c r="R60" i="4"/>
  <c r="O61" i="4"/>
  <c r="N62" i="4"/>
  <c r="K63" i="4"/>
  <c r="J64" i="4"/>
  <c r="R64" i="4"/>
  <c r="Q65" i="4"/>
  <c r="N66" i="4"/>
  <c r="M67" i="4"/>
  <c r="J68" i="4"/>
  <c r="I69" i="4"/>
  <c r="O69" i="4"/>
  <c r="J70" i="4"/>
  <c r="P70" i="4"/>
  <c r="K71" i="4"/>
  <c r="Q71" i="4"/>
  <c r="L72" i="4"/>
  <c r="R72" i="4"/>
  <c r="M73" i="4"/>
  <c r="H74" i="4"/>
  <c r="N74" i="4"/>
  <c r="I75" i="4"/>
  <c r="O75" i="4"/>
  <c r="J76" i="4"/>
  <c r="P76" i="4"/>
  <c r="K77" i="4"/>
  <c r="Q77" i="4"/>
  <c r="L78" i="4"/>
  <c r="R78" i="4"/>
  <c r="M79" i="4"/>
  <c r="H80" i="4"/>
  <c r="N80" i="4"/>
  <c r="I81" i="4"/>
  <c r="O81" i="4"/>
  <c r="J82" i="4"/>
  <c r="P82" i="4"/>
  <c r="K83" i="4"/>
  <c r="Q83" i="4"/>
  <c r="L84" i="4"/>
  <c r="R84" i="4"/>
  <c r="M85" i="4"/>
  <c r="H86" i="4"/>
  <c r="N86" i="4"/>
  <c r="I87" i="4"/>
  <c r="O87" i="4"/>
  <c r="J88" i="4"/>
  <c r="P88" i="4"/>
  <c r="K89" i="4"/>
  <c r="Q89" i="4"/>
  <c r="L90" i="4"/>
  <c r="R90" i="4"/>
  <c r="M91" i="4"/>
  <c r="H92" i="4"/>
  <c r="N92" i="4"/>
  <c r="I93" i="4"/>
  <c r="O93" i="4"/>
  <c r="J94" i="4"/>
  <c r="P94" i="4"/>
  <c r="K95" i="4"/>
  <c r="Q95" i="4"/>
  <c r="L96" i="4"/>
  <c r="R96" i="4"/>
  <c r="M97" i="4"/>
  <c r="H98" i="4"/>
  <c r="N98" i="4"/>
  <c r="I99" i="4"/>
  <c r="O99" i="4"/>
  <c r="J100" i="4"/>
  <c r="P100" i="4"/>
  <c r="N5" i="4"/>
  <c r="I12" i="4"/>
  <c r="O18" i="4"/>
  <c r="J25" i="4"/>
  <c r="Q30" i="4"/>
  <c r="M34" i="4"/>
  <c r="L37" i="4"/>
  <c r="R39" i="4"/>
  <c r="K42" i="4"/>
  <c r="Q44" i="4"/>
  <c r="P46" i="4"/>
  <c r="P48" i="4"/>
  <c r="O50" i="4"/>
  <c r="K52" i="4"/>
  <c r="R53" i="4"/>
  <c r="N55" i="4"/>
  <c r="J57" i="4"/>
  <c r="Q58" i="4"/>
  <c r="M60" i="4"/>
  <c r="I62" i="4"/>
  <c r="P63" i="4"/>
  <c r="L65" i="4"/>
  <c r="H67" i="4"/>
  <c r="O68" i="4"/>
  <c r="R69" i="4"/>
  <c r="H71" i="4"/>
  <c r="I72" i="4"/>
  <c r="J73" i="4"/>
  <c r="K74" i="4"/>
  <c r="L75" i="4"/>
  <c r="M76" i="4"/>
  <c r="N77" i="4"/>
  <c r="O78" i="4"/>
  <c r="P79" i="4"/>
  <c r="Q80" i="4"/>
  <c r="R81" i="4"/>
  <c r="H83" i="4"/>
  <c r="I84" i="4"/>
  <c r="J85" i="4"/>
  <c r="K86" i="4"/>
  <c r="K87" i="4"/>
  <c r="H88" i="4"/>
  <c r="R88" i="4"/>
  <c r="O89" i="4"/>
  <c r="N90" i="4"/>
  <c r="K91" i="4"/>
  <c r="P7" i="4"/>
  <c r="K14" i="4"/>
  <c r="Q20" i="4"/>
  <c r="L27" i="4"/>
  <c r="R31" i="4"/>
  <c r="P35" i="4"/>
  <c r="L38" i="4"/>
  <c r="P40" i="4"/>
  <c r="K43" i="4"/>
  <c r="N45" i="4"/>
  <c r="N47" i="4"/>
  <c r="M49" i="4"/>
  <c r="K51" i="4"/>
  <c r="R52" i="4"/>
  <c r="N54" i="4"/>
  <c r="J56" i="4"/>
  <c r="Q57" i="4"/>
  <c r="M59" i="4"/>
  <c r="I61" i="4"/>
  <c r="P62" i="4"/>
  <c r="L64" i="4"/>
  <c r="H66" i="4"/>
  <c r="O67" i="4"/>
  <c r="K69" i="4"/>
  <c r="L70" i="4"/>
  <c r="M71" i="4"/>
  <c r="N72" i="4"/>
  <c r="O73" i="4"/>
  <c r="P74" i="4"/>
  <c r="Q75" i="4"/>
  <c r="R76" i="4"/>
  <c r="H78" i="4"/>
  <c r="I79" i="4"/>
  <c r="J80" i="4"/>
  <c r="K81" i="4"/>
  <c r="L82" i="4"/>
  <c r="M83" i="4"/>
  <c r="N84" i="4"/>
  <c r="O85" i="4"/>
  <c r="P86" i="4"/>
  <c r="M87" i="4"/>
  <c r="L88" i="4"/>
  <c r="I89" i="4"/>
  <c r="H90" i="4"/>
  <c r="P90" i="4"/>
  <c r="O91" i="4"/>
  <c r="L92" i="4"/>
  <c r="K93" i="4"/>
  <c r="H94" i="4"/>
  <c r="R94" i="4"/>
  <c r="O95" i="4"/>
  <c r="N96" i="4"/>
  <c r="K97" i="4"/>
  <c r="J98" i="4"/>
  <c r="R98" i="4"/>
  <c r="Q99" i="4"/>
  <c r="N100" i="4"/>
  <c r="K101" i="4"/>
  <c r="Q101" i="4"/>
  <c r="L102" i="4"/>
  <c r="R102" i="4"/>
  <c r="M103" i="4"/>
  <c r="H104" i="4"/>
  <c r="N104" i="4"/>
  <c r="I105" i="4"/>
  <c r="O105" i="4"/>
  <c r="J106" i="4"/>
  <c r="P106" i="4"/>
  <c r="K107" i="4"/>
  <c r="Q107" i="4"/>
  <c r="L108" i="4"/>
  <c r="R108" i="4"/>
  <c r="M109" i="4"/>
  <c r="H110" i="4"/>
  <c r="N110" i="4"/>
  <c r="I111" i="4"/>
  <c r="O111" i="4"/>
  <c r="J112" i="4"/>
  <c r="P112" i="4"/>
  <c r="K113" i="4"/>
  <c r="Q113" i="4"/>
  <c r="L114" i="4"/>
  <c r="R114" i="4"/>
  <c r="M115" i="4"/>
  <c r="H116" i="4"/>
  <c r="N116" i="4"/>
  <c r="Q3" i="4"/>
  <c r="K3" i="4"/>
  <c r="G5" i="4"/>
  <c r="G11" i="4"/>
  <c r="G17" i="4"/>
  <c r="G23" i="4"/>
  <c r="G29" i="4"/>
  <c r="G35" i="4"/>
  <c r="G41" i="4"/>
  <c r="G47" i="4"/>
  <c r="G53" i="4"/>
  <c r="M8" i="4"/>
  <c r="H15" i="4"/>
  <c r="N21" i="4"/>
  <c r="I28" i="4"/>
  <c r="L32" i="4"/>
  <c r="Q35" i="4"/>
  <c r="M38" i="4"/>
  <c r="H41" i="4"/>
  <c r="L43" i="4"/>
  <c r="O45" i="4"/>
  <c r="O47" i="4"/>
  <c r="O49" i="4"/>
  <c r="L51" i="4"/>
  <c r="H53" i="4"/>
  <c r="O54" i="4"/>
  <c r="K56" i="4"/>
  <c r="R57" i="4"/>
  <c r="N59" i="4"/>
  <c r="J61" i="4"/>
  <c r="Q62" i="4"/>
  <c r="M64" i="4"/>
  <c r="I66" i="4"/>
  <c r="P67" i="4"/>
  <c r="L69" i="4"/>
  <c r="M70" i="4"/>
  <c r="N71" i="4"/>
  <c r="O72" i="4"/>
  <c r="P73" i="4"/>
  <c r="Q74" i="4"/>
  <c r="R75" i="4"/>
  <c r="H77" i="4"/>
  <c r="I78" i="4"/>
  <c r="J79" i="4"/>
  <c r="K80" i="4"/>
  <c r="L81" i="4"/>
  <c r="M82" i="4"/>
  <c r="N83" i="4"/>
  <c r="O84" i="4"/>
  <c r="P85" i="4"/>
  <c r="Q86" i="4"/>
  <c r="P87" i="4"/>
  <c r="M88" i="4"/>
  <c r="L89" i="4"/>
  <c r="I90" i="4"/>
  <c r="H91" i="4"/>
  <c r="P91" i="4"/>
  <c r="O92" i="4"/>
  <c r="L93" i="4"/>
  <c r="K94" i="4"/>
  <c r="H95" i="4"/>
  <c r="R95" i="4"/>
  <c r="O96" i="4"/>
  <c r="N97" i="4"/>
  <c r="K98" i="4"/>
  <c r="J99" i="4"/>
  <c r="R99" i="4"/>
  <c r="Q100" i="4"/>
  <c r="L101" i="4"/>
  <c r="R101" i="4"/>
  <c r="M102" i="4"/>
  <c r="H103" i="4"/>
  <c r="N103" i="4"/>
  <c r="I104" i="4"/>
  <c r="O104" i="4"/>
  <c r="J105" i="4"/>
  <c r="P105" i="4"/>
  <c r="K106" i="4"/>
  <c r="Q106" i="4"/>
  <c r="L107" i="4"/>
  <c r="R107" i="4"/>
  <c r="M108" i="4"/>
  <c r="H109" i="4"/>
  <c r="N109" i="4"/>
  <c r="I110" i="4"/>
  <c r="O110" i="4"/>
  <c r="J111" i="4"/>
  <c r="P111" i="4"/>
  <c r="K112" i="4"/>
  <c r="Q112" i="4"/>
  <c r="L113" i="4"/>
  <c r="R113" i="4"/>
  <c r="M114" i="4"/>
  <c r="H115" i="4"/>
  <c r="N115" i="4"/>
  <c r="I116" i="4"/>
  <c r="O116" i="4"/>
  <c r="P3" i="4"/>
  <c r="J3" i="4"/>
  <c r="G6" i="4"/>
  <c r="G12" i="4"/>
  <c r="G18" i="4"/>
  <c r="G24" i="4"/>
  <c r="G30" i="4"/>
  <c r="G36" i="4"/>
  <c r="G42" i="4"/>
  <c r="G48" i="4"/>
  <c r="G54" i="4"/>
  <c r="R9" i="4"/>
  <c r="M16" i="4"/>
  <c r="H23" i="4"/>
  <c r="N29" i="4"/>
  <c r="L33" i="4"/>
  <c r="Q36" i="4"/>
  <c r="L39" i="4"/>
  <c r="P41" i="4"/>
  <c r="K44" i="4"/>
  <c r="L46" i="4"/>
  <c r="K48" i="4"/>
  <c r="K50" i="4"/>
  <c r="R51" i="4"/>
  <c r="N53" i="4"/>
  <c r="J55" i="4"/>
  <c r="Q56" i="4"/>
  <c r="M58" i="4"/>
  <c r="I60" i="4"/>
  <c r="P61" i="4"/>
  <c r="L63" i="4"/>
  <c r="H65" i="4"/>
  <c r="O66" i="4"/>
  <c r="K68" i="4"/>
  <c r="P69" i="4"/>
  <c r="Q70" i="4"/>
  <c r="R71" i="4"/>
  <c r="H73" i="4"/>
  <c r="I74" i="4"/>
  <c r="J75" i="4"/>
  <c r="K76" i="4"/>
  <c r="L77" i="4"/>
  <c r="M78" i="4"/>
  <c r="N79" i="4"/>
  <c r="O80" i="4"/>
  <c r="P81" i="4"/>
  <c r="Q82" i="4"/>
  <c r="R83" i="4"/>
  <c r="H85" i="4"/>
  <c r="I86" i="4"/>
  <c r="R86" i="4"/>
  <c r="Q87" i="4"/>
  <c r="N88" i="4"/>
  <c r="M89" i="4"/>
  <c r="J90" i="4"/>
  <c r="I91" i="4"/>
  <c r="Q91" i="4"/>
  <c r="P92" i="4"/>
  <c r="M93" i="4"/>
  <c r="L94" i="4"/>
  <c r="I95" i="4"/>
  <c r="H96" i="4"/>
  <c r="P96" i="4"/>
  <c r="O97" i="4"/>
  <c r="L98" i="4"/>
  <c r="K99" i="4"/>
  <c r="H100" i="4"/>
  <c r="R100" i="4"/>
  <c r="M101" i="4"/>
  <c r="H102" i="4"/>
  <c r="N102" i="4"/>
  <c r="I103" i="4"/>
  <c r="O103" i="4"/>
  <c r="J104" i="4"/>
  <c r="P104" i="4"/>
  <c r="K105" i="4"/>
  <c r="Q105" i="4"/>
  <c r="L106" i="4"/>
  <c r="R106" i="4"/>
  <c r="M107" i="4"/>
  <c r="H108" i="4"/>
  <c r="N108" i="4"/>
  <c r="I109" i="4"/>
  <c r="O109" i="4"/>
  <c r="J110" i="4"/>
  <c r="P110" i="4"/>
  <c r="K111" i="4"/>
  <c r="Q111" i="4"/>
  <c r="L112" i="4"/>
  <c r="R112" i="4"/>
  <c r="M113" i="4"/>
  <c r="H114" i="4"/>
  <c r="N114" i="4"/>
  <c r="I115" i="4"/>
  <c r="O115" i="4"/>
  <c r="J116" i="4"/>
  <c r="G112" i="4"/>
  <c r="G106" i="4"/>
  <c r="G100" i="4"/>
  <c r="G94" i="4"/>
  <c r="G88" i="4"/>
  <c r="G82" i="4"/>
  <c r="G76" i="4"/>
  <c r="G70" i="4"/>
  <c r="G64" i="4"/>
  <c r="G58" i="4"/>
  <c r="G50" i="4"/>
  <c r="G40" i="4"/>
  <c r="G32" i="4"/>
  <c r="G22" i="4"/>
  <c r="G14" i="4"/>
  <c r="G4" i="4"/>
  <c r="N3" i="4"/>
  <c r="M116" i="4"/>
  <c r="L115" i="4"/>
  <c r="K114" i="4"/>
  <c r="J113" i="4"/>
  <c r="I112" i="4"/>
  <c r="H111" i="4"/>
  <c r="R109" i="4"/>
  <c r="Q108" i="4"/>
  <c r="P107" i="4"/>
  <c r="O106" i="4"/>
  <c r="N105" i="4"/>
  <c r="M104" i="4"/>
  <c r="L103" i="4"/>
  <c r="K102" i="4"/>
  <c r="J101" i="4"/>
  <c r="P99" i="4"/>
  <c r="I98" i="4"/>
  <c r="M96" i="4"/>
  <c r="Q94" i="4"/>
  <c r="J93" i="4"/>
  <c r="N91" i="4"/>
  <c r="H89" i="4"/>
  <c r="O86" i="4"/>
  <c r="L83" i="4"/>
  <c r="I80" i="4"/>
  <c r="Q76" i="4"/>
  <c r="N73" i="4"/>
  <c r="K70" i="4"/>
  <c r="R65" i="4"/>
  <c r="H61" i="4"/>
  <c r="I56" i="4"/>
  <c r="J51" i="4"/>
  <c r="M45" i="4"/>
  <c r="K38" i="4"/>
  <c r="R25" i="4"/>
  <c r="K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6DD471-98EA-486A-BF1E-95177F5F4379}" sourceFile="D:\Privato\Giorgio\Lavoro\Giesse Drive\OneDrive - Delta S.p.A\DELTA\Acquisti e Bdg 2021\Gestione fatturati Soci.xlsx" keepAlive="1" name="Gestione fatturati Soci" type="5" refreshedVersion="7" background="1">
    <dbPr connection="Provider=Microsoft.ACE.OLEDB.12.0;User ID=Admin;Data Source=D:\Privato\Giorgio\Lavoro\Giesse Drive\OneDrive - Delta S.p.A\DELTA\Acquisti e Bdg 2021\Gestione fatturati Soci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bdg mese$'" commandType="3"/>
  </connection>
</connections>
</file>

<file path=xl/sharedStrings.xml><?xml version="1.0" encoding="utf-8"?>
<sst xmlns="http://schemas.openxmlformats.org/spreadsheetml/2006/main" count="321" uniqueCount="140">
  <si>
    <t>Socio</t>
  </si>
  <si>
    <t>Fornitori</t>
  </si>
  <si>
    <t xml:space="preserve">Fatt. Progr.2020 </t>
  </si>
  <si>
    <t xml:space="preserve">Fatt. Progr.2021 </t>
  </si>
  <si>
    <t xml:space="preserve">Δ € Fatt. Progr </t>
  </si>
  <si>
    <t xml:space="preserve">Δ % Fatt. Progr </t>
  </si>
  <si>
    <t>Totale complessivo</t>
  </si>
  <si>
    <t xml:space="preserve">Immergas </t>
  </si>
  <si>
    <t xml:space="preserve">Haier </t>
  </si>
  <si>
    <t>Tiemme Raccorderie</t>
  </si>
  <si>
    <t xml:space="preserve">Galassia </t>
  </si>
  <si>
    <t xml:space="preserve">Rainbox </t>
  </si>
  <si>
    <t xml:space="preserve">Novellini </t>
  </si>
  <si>
    <t>Albatros</t>
  </si>
  <si>
    <t>Dab Pumps</t>
  </si>
  <si>
    <t xml:space="preserve">Global </t>
  </si>
  <si>
    <t>Arblu</t>
  </si>
  <si>
    <t>Geberit</t>
  </si>
  <si>
    <t>Mut Meccanica Tovo</t>
  </si>
  <si>
    <t>Galletti</t>
  </si>
  <si>
    <t>Euroacque</t>
  </si>
  <si>
    <t xml:space="preserve">Omp Tea </t>
  </si>
  <si>
    <t xml:space="preserve">GBD </t>
  </si>
  <si>
    <t xml:space="preserve">First Corporation </t>
  </si>
  <si>
    <t>General d'aspirazione</t>
  </si>
  <si>
    <t>Ferrari Attrezzature</t>
  </si>
  <si>
    <t>Neoperl</t>
  </si>
  <si>
    <t>Rizzo Aquae</t>
  </si>
  <si>
    <t xml:space="preserve">Ardeco </t>
  </si>
  <si>
    <t>Caleffi</t>
  </si>
  <si>
    <t xml:space="preserve">Thermomat Saniline </t>
  </si>
  <si>
    <t xml:space="preserve">L'isolante K-Flex </t>
  </si>
  <si>
    <t xml:space="preserve">Effebi </t>
  </si>
  <si>
    <t>Paini</t>
  </si>
  <si>
    <t>Eurocornici</t>
  </si>
  <si>
    <t>System Group (Rototec)</t>
  </si>
  <si>
    <t>Farg</t>
  </si>
  <si>
    <t>Bmeters</t>
  </si>
  <si>
    <t xml:space="preserve">Raccorderie Metalliche  </t>
  </si>
  <si>
    <t>Bwt/Cillichemie</t>
  </si>
  <si>
    <t>Sabiana</t>
  </si>
  <si>
    <t>Ferroli</t>
  </si>
  <si>
    <t>BT-Flex</t>
  </si>
  <si>
    <t>Fima Carlo Frattini</t>
  </si>
  <si>
    <t>Cuprumfoma</t>
  </si>
  <si>
    <t>Fimi</t>
  </si>
  <si>
    <t xml:space="preserve">Olimpia Splendid </t>
  </si>
  <si>
    <t xml:space="preserve">Ercos </t>
  </si>
  <si>
    <t>Planus</t>
  </si>
  <si>
    <t>Fluidmaster</t>
  </si>
  <si>
    <t>Rems</t>
  </si>
  <si>
    <t>Fondital</t>
  </si>
  <si>
    <t>Royo</t>
  </si>
  <si>
    <t xml:space="preserve">Ariston </t>
  </si>
  <si>
    <t>Silmet</t>
  </si>
  <si>
    <t>Camon</t>
  </si>
  <si>
    <t>System Group (Sab)</t>
  </si>
  <si>
    <t>Tecnosystemi</t>
  </si>
  <si>
    <t>Unidelta</t>
  </si>
  <si>
    <t xml:space="preserve">Carlo Nobili </t>
  </si>
  <si>
    <t>LG</t>
  </si>
  <si>
    <t>Carrier</t>
  </si>
  <si>
    <t>Megius</t>
  </si>
  <si>
    <t xml:space="preserve">Cordivari </t>
  </si>
  <si>
    <t>Negrari</t>
  </si>
  <si>
    <t xml:space="preserve">General Fittings </t>
  </si>
  <si>
    <t>Arredamenti Montegrappa</t>
  </si>
  <si>
    <t>Giacomini</t>
  </si>
  <si>
    <t>Ebara</t>
  </si>
  <si>
    <t>Giuseppe Tirinnanzi</t>
  </si>
  <si>
    <t>Panasonic</t>
  </si>
  <si>
    <t>Bosch</t>
  </si>
  <si>
    <t>Polieco</t>
  </si>
  <si>
    <t>Grantour</t>
  </si>
  <si>
    <t>Atusa</t>
  </si>
  <si>
    <t>Griffon - Bostik</t>
  </si>
  <si>
    <t>River</t>
  </si>
  <si>
    <t>Grohe</t>
  </si>
  <si>
    <t>RM Manfredi</t>
  </si>
  <si>
    <t>Gruppo Salteco</t>
  </si>
  <si>
    <t xml:space="preserve">Rubinetterie Bresciane </t>
  </si>
  <si>
    <t>Samsung</t>
  </si>
  <si>
    <t xml:space="preserve">Va-Albertoni </t>
  </si>
  <si>
    <t>System Group (Italiana Corrugati)</t>
  </si>
  <si>
    <t>Valsir</t>
  </si>
  <si>
    <t>System Group (Sa.Mi. Plastic)</t>
  </si>
  <si>
    <t>Vortice</t>
  </si>
  <si>
    <t>TECNOCONTROL</t>
  </si>
  <si>
    <t>Wilo</t>
  </si>
  <si>
    <t xml:space="preserve">Tenaris Dalmine </t>
  </si>
  <si>
    <t>Italkero</t>
  </si>
  <si>
    <t xml:space="preserve">Bernasconi </t>
  </si>
  <si>
    <t>Itap</t>
  </si>
  <si>
    <t>Enolgas</t>
  </si>
  <si>
    <t>Kinedo</t>
  </si>
  <si>
    <t>Varem</t>
  </si>
  <si>
    <t>Ideal Standard</t>
  </si>
  <si>
    <t xml:space="preserve">Wavin </t>
  </si>
  <si>
    <t>Beza</t>
  </si>
  <si>
    <t xml:space="preserve">Bossini </t>
  </si>
  <si>
    <t>Isoclima</t>
  </si>
  <si>
    <t xml:space="preserve">Ibp Banninger </t>
  </si>
  <si>
    <t xml:space="preserve">GEN 21 </t>
  </si>
  <si>
    <t xml:space="preserve">FEB 21 </t>
  </si>
  <si>
    <t xml:space="preserve">MAR 21 </t>
  </si>
  <si>
    <t xml:space="preserve">APR 21 </t>
  </si>
  <si>
    <t xml:space="preserve">MAG 21 </t>
  </si>
  <si>
    <t>ANDAMENTO MENSILE 2021</t>
  </si>
  <si>
    <t xml:space="preserve">GIU 21 </t>
  </si>
  <si>
    <t xml:space="preserve">LUG 21 </t>
  </si>
  <si>
    <t xml:space="preserve">AGO 21 </t>
  </si>
  <si>
    <t xml:space="preserve">SET 21 </t>
  </si>
  <si>
    <t xml:space="preserve">OTT 21 </t>
  </si>
  <si>
    <t xml:space="preserve">NOV 21 </t>
  </si>
  <si>
    <t xml:space="preserve">DIC 21 </t>
  </si>
  <si>
    <t>Arbi Arredobagno</t>
  </si>
  <si>
    <t>Xylem</t>
  </si>
  <si>
    <t>GIU 21</t>
  </si>
  <si>
    <t xml:space="preserve">Ferrari </t>
  </si>
  <si>
    <t>STAGIONALITA' ANNUALE DEGLI ACQUISTI</t>
  </si>
  <si>
    <t>FORNITORE</t>
  </si>
  <si>
    <t>BUDGET ANNUALE DEGLI ACQUISTI</t>
  </si>
  <si>
    <t>BUDGET 2022</t>
  </si>
  <si>
    <t>BUDGET MENSILE DEGLI ACQUISTI</t>
  </si>
  <si>
    <t>GEN 22</t>
  </si>
  <si>
    <t>FEB 22</t>
  </si>
  <si>
    <t>MAR 22</t>
  </si>
  <si>
    <t>APR 22</t>
  </si>
  <si>
    <t>MAG 22</t>
  </si>
  <si>
    <t>GIU 22</t>
  </si>
  <si>
    <t>LUG 22</t>
  </si>
  <si>
    <t>AGO 22</t>
  </si>
  <si>
    <t>SET 22</t>
  </si>
  <si>
    <t>OTT 22</t>
  </si>
  <si>
    <t>NOV 22</t>
  </si>
  <si>
    <t>DIC 22</t>
  </si>
  <si>
    <t>IDROPLAST SRL</t>
  </si>
  <si>
    <t>Ferrari</t>
  </si>
  <si>
    <t>Arbi arredobagno</t>
  </si>
  <si>
    <t>ANDAMENTO PROGRESSIVO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</si>
</sst>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5" fontId="0" fillId="2" borderId="0" xfId="1" applyNumberFormat="1" applyFont="1" applyFill="1"/>
    <xf numFmtId="10" fontId="0" fillId="2" borderId="0" xfId="1" applyNumberFormat="1" applyFont="1" applyFill="1"/>
    <xf numFmtId="165" fontId="0" fillId="0" borderId="0" xfId="0" applyNumberFormat="1"/>
    <xf numFmtId="10" fontId="0" fillId="0" borderId="0" xfId="0" applyNumberFormat="1"/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0" fontId="0" fillId="0" borderId="0" xfId="1" applyNumberFormat="1" applyFont="1"/>
    <xf numFmtId="0" fontId="0" fillId="5" borderId="2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0" fillId="2" borderId="5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6" xfId="0" applyFont="1" applyFill="1" applyBorder="1"/>
    <xf numFmtId="165" fontId="0" fillId="5" borderId="7" xfId="0" applyNumberFormat="1" applyFont="1" applyFill="1" applyBorder="1"/>
    <xf numFmtId="0" fontId="0" fillId="0" borderId="6" xfId="0" applyFont="1" applyBorder="1"/>
    <xf numFmtId="165" fontId="0" fillId="0" borderId="7" xfId="0" applyNumberFormat="1" applyFont="1" applyBorder="1"/>
    <xf numFmtId="165" fontId="0" fillId="5" borderId="3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43"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horizontal="center" vertical="center" wrapText="1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166" formatCode="_-&quot;€&quot;\ * #,##0.00_-;\-&quot;€&quot;\ * #,##0.00_-;_-&quot;€&quot;\ * &quot;-&quot;??_-;_-@_-"/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28739090540511"/>
          <c:y val="4.2822377865030119E-2"/>
          <c:w val="0.88571260909459493"/>
          <c:h val="0.81012796748809812"/>
        </c:manualLayout>
      </c:layout>
      <c:lineChart>
        <c:grouping val="stacked"/>
        <c:varyColors val="0"/>
        <c:ser>
          <c:idx val="0"/>
          <c:order val="0"/>
          <c:tx>
            <c:v>Fatturati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Fatturati!$AA$5:$AL$5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GIU 21 </c:v>
                </c:pt>
                <c:pt idx="6">
                  <c:v>LUG 21 </c:v>
                </c:pt>
                <c:pt idx="7">
                  <c:v>AGO 21 </c:v>
                </c:pt>
                <c:pt idx="8">
                  <c:v>SET 21 </c:v>
                </c:pt>
                <c:pt idx="9">
                  <c:v>OTT 21 </c:v>
                </c:pt>
                <c:pt idx="10">
                  <c:v>NOV 21 </c:v>
                </c:pt>
                <c:pt idx="11">
                  <c:v>DIC 21 </c:v>
                </c:pt>
              </c:strCache>
            </c:strRef>
          </c:cat>
          <c:val>
            <c:numRef>
              <c:f>Fatturati!$AA$6:$AL$6</c:f>
              <c:numCache>
                <c:formatCode>_-* #,##0.00\ [$€-410]_-;\-* #,##0.00\ [$€-410]_-;_-* "-"??\ [$€-410]_-;_-@_-</c:formatCode>
                <c:ptCount val="12"/>
                <c:pt idx="0">
                  <c:v>67321.450000000012</c:v>
                </c:pt>
                <c:pt idx="1">
                  <c:v>139036.976</c:v>
                </c:pt>
                <c:pt idx="2">
                  <c:v>127304.93399999998</c:v>
                </c:pt>
                <c:pt idx="3">
                  <c:v>115721.29599999997</c:v>
                </c:pt>
                <c:pt idx="4">
                  <c:v>161442.35</c:v>
                </c:pt>
                <c:pt idx="5">
                  <c:v>145560.02999999997</c:v>
                </c:pt>
                <c:pt idx="6">
                  <c:v>131083.09399999998</c:v>
                </c:pt>
                <c:pt idx="7">
                  <c:v>78927.419799999974</c:v>
                </c:pt>
                <c:pt idx="8">
                  <c:v>178826.4169000001</c:v>
                </c:pt>
                <c:pt idx="9">
                  <c:v>221232.36729999993</c:v>
                </c:pt>
                <c:pt idx="10">
                  <c:v>186495.99110000019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9-41EA-9F6D-AE17CA14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591"/>
        <c:axId val="38302927"/>
      </c:lineChart>
      <c:catAx>
        <c:axId val="3830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2927"/>
        <c:crosses val="autoZero"/>
        <c:auto val="1"/>
        <c:lblAlgn val="ctr"/>
        <c:lblOffset val="100"/>
        <c:noMultiLvlLbl val="0"/>
      </c:catAx>
      <c:valAx>
        <c:axId val="38302927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459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STAGIONALITA' ANNUALE DEGLI ACQUISTI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Stagionalità!$R$5:$AC$5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 GIU 21 </c:v>
                </c:pt>
                <c:pt idx="6">
                  <c:v> LUG 21  </c:v>
                </c:pt>
                <c:pt idx="7">
                  <c:v> AGO 21  </c:v>
                </c:pt>
                <c:pt idx="8">
                  <c:v> SET 21  </c:v>
                </c:pt>
                <c:pt idx="9">
                  <c:v> OTT 21  </c:v>
                </c:pt>
                <c:pt idx="10">
                  <c:v> NOV 21  </c:v>
                </c:pt>
                <c:pt idx="11">
                  <c:v> DIC 21  </c:v>
                </c:pt>
              </c:strCache>
            </c:strRef>
          </c:cat>
          <c:val>
            <c:numRef>
              <c:f>Stagionalità!$R$6:$AC$6</c:f>
              <c:numCache>
                <c:formatCode>0.00%</c:formatCode>
                <c:ptCount val="12"/>
                <c:pt idx="0">
                  <c:v>4.4726102401238747E-2</c:v>
                </c:pt>
                <c:pt idx="1">
                  <c:v>9.2371480800466602E-2</c:v>
                </c:pt>
                <c:pt idx="2">
                  <c:v>8.4577107508334096E-2</c:v>
                </c:pt>
                <c:pt idx="3">
                  <c:v>7.6881328832044724E-2</c:v>
                </c:pt>
                <c:pt idx="4">
                  <c:v>0.10725685614312563</c:v>
                </c:pt>
                <c:pt idx="5">
                  <c:v>9.6705178027320884E-2</c:v>
                </c:pt>
                <c:pt idx="6">
                  <c:v>8.7087189674542098E-2</c:v>
                </c:pt>
                <c:pt idx="7">
                  <c:v>5.2436717572784855E-2</c:v>
                </c:pt>
                <c:pt idx="8">
                  <c:v>0.11880624428493465</c:v>
                </c:pt>
                <c:pt idx="9">
                  <c:v>0.1469793284952754</c:v>
                </c:pt>
                <c:pt idx="10">
                  <c:v>0.12390165089075052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4-4B70-A1D1-46F1377430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97386735"/>
        <c:axId val="1397384239"/>
      </c:barChart>
      <c:catAx>
        <c:axId val="13973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7384239"/>
        <c:crosses val="autoZero"/>
        <c:auto val="1"/>
        <c:lblAlgn val="ctr"/>
        <c:lblOffset val="100"/>
        <c:noMultiLvlLbl val="0"/>
      </c:catAx>
      <c:valAx>
        <c:axId val="13973842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9738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385761</xdr:rowOff>
    </xdr:from>
    <xdr:to>
      <xdr:col>38</xdr:col>
      <xdr:colOff>190500</xdr:colOff>
      <xdr:row>19</xdr:row>
      <xdr:rowOff>133349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A944C2-9A51-4FF8-9F4E-B21FE73A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3</xdr:row>
      <xdr:rowOff>338136</xdr:rowOff>
    </xdr:from>
    <xdr:to>
      <xdr:col>29</xdr:col>
      <xdr:colOff>590549</xdr:colOff>
      <xdr:row>25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84E7C2-C1A3-41E4-8B95-1B10BF37D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71567592592" createdVersion="7" refreshedVersion="7" minRefreshableVersion="3" recordCount="2156" xr:uid="{C654E5BD-5FE9-4A57-8B59-FED4A9FB65D7}">
  <cacheSource type="worksheet">
    <worksheetSource ref="A1:AC2157" sheet="bdg mese" r:id="rId2"/>
  </cacheSource>
  <cacheFields count="38">
    <cacheField name="Fornitori" numFmtId="0">
      <sharedItems count="100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  <s v="Ferrari" u="1"/>
        <s v="TOTALI" u="1"/>
      </sharedItems>
    </cacheField>
    <cacheField name="Socio" numFmtId="0">
      <sharedItems containsBlank="1" count="23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  <m u="1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  <cacheField name="Stima premi 2021 €" numFmtId="0" formula="'Fatt. Progr.2021'*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71570949072" createdVersion="7" refreshedVersion="7" minRefreshableVersion="3" recordCount="2156" xr:uid="{7709EFEF-F5BB-4F67-9849-762AA30EA1A1}">
  <cacheSource type="worksheet">
    <worksheetSource ref="A1:AD2157" sheet="bdg mese" r:id="rId2"/>
  </cacheSource>
  <cacheFields count="38">
    <cacheField name="Fornitori" numFmtId="0">
      <sharedItems count="98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</sharedItems>
    </cacheField>
    <cacheField name="Socio" numFmtId="0">
      <sharedItems count="22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FAMIGLIA PRODOTTO" numFmtId="0">
      <sharedItems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</cacheFields>
  <extLst>
    <ext xmlns:x14="http://schemas.microsoft.com/office/spreadsheetml/2009/9/main" uri="{725AE2AE-9491-48be-B2B4-4EB974FC3084}">
      <x14:pivotCacheDefinition pivotCacheId="13400156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  <s v="Arredo bagno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  <s v="Arredo bagno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  <s v="Arredo bagno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  <s v="Arredo bagno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  <s v="Arredo bagno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  <s v="Arredo bagno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  <s v="Arredo bagno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  <s v="Arredo bagno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  <s v="Arredo bagno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  <s v="Arredo bagno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  <s v="Arredo bagno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  <s v="Arredo bagno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  <s v="Arredo bagno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  <s v="Arredo bagno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  <s v="Arredo bagno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  <s v="Arredo bagno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  <s v="Arredo bagno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  <s v="Arredo bagno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  <s v="Arredo bagno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  <s v="Arredo bagno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  <s v="Arredo bagno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  <s v="Arredo bagno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  <s v="Arredo bagno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  <s v="Arredo bagno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  <s v="Arredo bagno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  <s v="Arredo bagno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  <s v="Caldaie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  <s v="Caldaie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  <s v="Caldaie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  <s v="Caldaie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  <s v="Caldaie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  <s v="Caldaie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  <s v="Caldaie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  <s v="Caldaie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  <s v="Caldaie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  <s v="Caldaie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  <s v="Caldaie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  <s v="Caldaie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  <s v="Caldaie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  <s v="Caldaie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  <s v="Caldaie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  <s v="Caldaie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  <s v="Caldaie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  <s v="Caldaie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  <s v="Arredo bagno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  <s v="Arredo bagno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  <s v="Arredo bagno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  <s v="Arredo bagno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  <s v="Arredo bagno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  <s v="Arredo bagno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  <s v="Arredo bagno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  <s v="Arredo bagno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  <s v="Raccorderia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  <s v="Raccorderia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  <s v="Raccorderia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  <s v="Raccorderia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  <s v="Raccorderia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  <s v="Raccorderia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  <s v="Raccorderia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  <s v="Raccorderia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  <s v="Raccorderia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  <s v="Raccorderia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  <s v="Raccorderia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  <s v="Raccorderia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  <s v="Raccorderia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  <s v="Raccorderia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  <s v="Attrezzature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  <s v="Attrezzature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  <s v="Attrezzature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  <s v="Attrezzature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  <s v="Attrezzature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  <s v="Attrezzature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  <s v="Attrezzature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  <s v="Attrezzature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  <s v="Attrezzature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  <s v="Attrezzature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  <s v="Attrezzature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  <s v="Contatori Acqua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  <s v="Contatori Acqua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  <s v="Contatori Acqua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  <s v="Contatori Acqua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  <s v="Contatori Acqua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  <s v="Contatori Acqua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  <s v="Contatori Acqua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  <s v="Contatori Acqua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  <s v="Caldaie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  <s v="Caldaie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  <s v="Caldaie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  <s v="Caldaie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  <s v="Caldaie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  <s v="Caldaie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  <s v="Caldaie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  <s v="Caldaie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  <s v="Caldaie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  <s v="Docce e Vasche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  <s v="Docce e Vasche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  <s v="Docce e Vasche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  <s v="Docce e Vasche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  <s v="Docce e Vasche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  <s v="Docce e Vasche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  <s v="Docce e Vasche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  <s v="Docce e Vasche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  <s v="Docce e Vasche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  <s v="Docce e Vasche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  <s v="Docce e Vasche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  <s v="Docce e Vasche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  <s v="Docce e Vasche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  <s v="Docce e Vasche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  <s v="Docce e Vasche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  <s v="Componenti per impianti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  <s v="Trattamento Acque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  <s v="Trattamento Acque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  <s v="Trattamento Acque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  <s v="Trattamento Acque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  <s v="Trattamento Acque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  <s v="Trattamento Acque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  <s v="Trattamento Acque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  <s v="Trattamento Acque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  <s v="Trattamento Acque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  <s v="Trattamento Acque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  <s v="Trattamento Acque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  <s v="Componenti per impianti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  <s v="Componenti per impianti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  <s v="Componenti per impianti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  <s v="Componenti per impianti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  <s v="Componenti per impianti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  <s v="Componenti per impianti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  <s v="Componenti per impianti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  <s v="Componenti per impianti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  <s v="Componenti per impianti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  <s v="Componenti per impianti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  <s v="Componenti per impianti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  <s v="Componenti per impianti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  <s v="Componenti per impianti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  <s v="Componenti per impianti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  <s v="Componenti per impianti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  <s v="Componenti per impianti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  <s v="Componenti per impianti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  <s v="Componenti per impianti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  <s v="Componenti per impianti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  <s v="Prodotti Chimici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  <s v="Rubinetteria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  <s v="Rubinetteria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  <s v="Rubinetteria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  <s v="Rubinetteria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  <s v="Rubinetteria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  <s v="Rubinetteria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  <s v="Rubinetteria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  <s v="Rubinetteria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  <s v="Rubinetteria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  <s v="Rubinetteria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  <s v="Rubinetteria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  <s v="Rubinetteria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  <s v="Sistemi idronici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  <s v="Sistemi idronici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  <s v="Sistemi idronici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  <s v="Sistemi idronici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  <s v="Sistemi idronici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  <s v="Componenti per impianti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  <s v="Componenti per impianti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  <s v="Componenti per impianti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  <s v="Componenti per impianti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  <s v="Componenti per impianti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  <s v="Componenti per impianti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  <s v="Componenti per impianti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  <s v="Componenti per impianti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  <s v="Componenti per impianti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  <s v="Componenti per impianti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  <s v="Componenti per impianti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  <s v="Componenti per impianti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  <s v="Componenti per impianti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  <s v="Componenti per impianti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  <s v="Componenti per impianti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  <s v="Componenti per impianti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  <s v="Componenti per impianti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  <s v="Componenti per impianti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  <s v="Rame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  <s v="Rame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  <s v="Rame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  <s v="Rame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  <s v="Rame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  <s v="Rame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  <s v="Rame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  <s v="Rame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  <s v="Rame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  <s v="Rame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  <s v="Elettropompe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  <s v="Elettropompe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  <s v="Elettropompe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  <s v="Elettropompe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  <s v="Elettropompe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  <s v="Elettropompe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  <s v="Elettropompe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  <s v="Elettropompe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  <s v="Elettropompe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  <s v="Elettropompe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  <s v="Elettropompe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  <s v="Elettropompe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  <s v="Elettropompe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  <s v="Elettropompe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  <s v="Elettropompe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  <s v="Elettropompe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  <s v="Elettropompe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  <s v="Elettropompe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  <s v="Elettropompe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  <s v="Elettropompe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  <s v="Elettropompe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  <s v="Elettropompe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  <s v="Elettropompe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  <s v="Elettropompe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  <s v="Elettropompe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  <s v="Elettropompe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  <s v="Elettropompe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  <s v="Elettropompe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  <s v="Valvole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  <s v="Valvole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  <s v="Valvole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  <s v="Valvole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  <s v="Valvole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  <s v="Valvole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  <s v="Valvole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  <s v="Valvole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  <s v="Valvole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  <s v="Valvole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  <s v="Valvole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  <s v="Valvole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  <s v="Valvole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  <s v="Docce e Vasche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  <s v="Docce e Vasche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  <s v="Docce e Vasche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  <s v="Docce e Vasche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  <s v="Docce e Vasche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  <s v="Docce e Vasche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  <s v="Docce e Vasche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  <s v="Docce e Vasche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  <s v="Docce e Vasche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  <s v="Docce e Vasche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  <s v="Docce e Vasche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  <s v="Docce e Vasche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  <s v="Docce e Vasche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  <s v="Docce e Vasche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  <s v="Docce e Vasche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  <s v="Trattamento Acque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  <s v="Trattamento Acque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  <s v="Trattamento Acque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  <s v="Trattamento Acque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  <s v="Trattamento Acque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  <s v="Trattamento Acque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  <s v="Trattamento Acque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  <s v="Trattamento Acque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  <s v="Trattamento Acque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  <s v="Trattamento Acque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  <s v="Trattamento Acque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  <s v="Sedili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  <s v="Sedili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  <s v="Sedili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  <s v="Sedili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  <s v="Galleggianti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  <s v="Galleggianti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  <s v="Galleggianti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  <s v="Galleggianti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  <s v="Galleggianti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  <s v="Galleggianti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  <s v="Galleggianti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  <s v="Galleggianti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  <s v="Galleggianti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  <s v="Galleggianti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  <s v="Galleggianti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  <s v="Galleggianti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  <s v="Galleggianti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  <s v="Galleggianti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  <s v="Componenti per impianti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  <s v="Componenti per impianti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  <s v="Componenti per impianti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  <s v="Componenti per impianti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  <s v="Componenti per impianti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  <s v="Componenti per impianti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  <s v="Componenti per impianti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  <s v="Componenti per impianti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  <s v="Componenti per impianti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  <s v="Componenti per impianti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  <s v="Componenti per impianti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  <s v="Componenti per impianti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  <s v="Componenti per impianti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  <s v="Componenti per impianti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  <s v="Componenti per impianti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  <s v="Componenti per impianti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  <s v="Componenti per impianti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  <s v="Componenti per impianti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  <s v="Componenti per impianti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  <s v="Componenti per impianti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  <s v="Attrezzature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  <s v="Attrezzature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  <s v="Attrezzature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  <s v="Attrezzature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  <s v="Attrezzature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  <s v="Attrezzature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  <s v="Attrezzature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  <s v="Attrezzature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  <s v="Attrezzature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  <s v="Attrezzature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  <s v="Attrezzature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  <s v="Attrezzature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  <s v="Attrezzature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  <s v="Attrezzature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  <s v="Attrezzature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  <s v="Attrezzature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  <s v="Attrezzature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  <s v="Attrezzature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  <s v="Attrezzature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  <s v="Attrezzature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  <s v="Caldaie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  <s v="Caldaie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  <s v="Caldaie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  <s v="Caldaie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  <s v="Caldaie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  <s v="Caldaie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  <s v="Caldaie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  <s v="Caldaie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  <s v="Caldaie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  <s v="Caldaie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  <s v="Rubinetteria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  <s v="Rubinetteria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  <s v="Rubinetteria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  <s v="Rubinetteria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  <s v="Rubinetteria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  <s v="Rubinetteria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  <s v="Rubinetteria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  <s v="Prodotti Chimici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  <s v="Prodotti Chimici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  <s v="Prodotti Chimici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  <s v="Prodotti Chimici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  <s v="Prodotti Chimici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  <s v="Prodotti Chimici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  <s v="Prodotti Chimici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  <s v="Prodotti Chimici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  <s v="Prodotti Chimici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  <s v="Prodotti Chimici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  <s v="Prodotti Chimici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  <s v="Prodotti Chimici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  <s v="Prodotti Chimici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  <s v="Prodotti Chimici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  <s v="Prodotti Chimici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  <s v="Componenti per impianti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  <s v="Componenti per impianti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  <s v="Componenti per impianti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  <s v="Componenti per impianti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  <s v="Componenti per impianti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  <s v="Componenti per impianti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  <s v="Componenti per impianti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  <s v="Componenti per impianti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  <s v="Componenti per impianti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  <s v="Componenti per impianti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  <s v="Componenti per impianti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  <s v="Componenti per impianti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  <s v="Sistemi sanitari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  <s v="Sistemi sanitari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  <s v="Sistemi sanitari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  <s v="Sistemi sanitari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  <s v="Sistemi sanitari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  <s v="Sistemi sanitari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  <s v="Sistemi sanitari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  <s v="Sistemi sanitari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  <s v="Sistemi sanitari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  <s v="Sistemi sanitari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  <s v="Sistemi sanitari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  <s v="Sistemi sanitari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  <s v="Sistemi sanitari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  <s v="Sistemi sanitari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  <s v="Sistemi sanitari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  <s v="Sistemi sanitari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  <s v="Sistemi sanitari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  <s v="Sistemi sanitari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  <s v="Sistemi sanitari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  <s v="Radiatori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  <s v="Radiatori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  <s v="Radiatori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  <s v="Radiatori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  <s v="Radiatori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  <s v="Radiatori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  <s v="Radiatori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  <s v="Radiatori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  <s v="Radiatori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  <s v="Radiatori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  <s v="Ceramiche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  <s v="Ceramiche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  <s v="Ceramiche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  <s v="Ceramiche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  <s v="Ceramiche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  <s v="Ceramiche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  <s v="Ceramiche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  <s v="Ceramiche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  <s v="Ceramiche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  <s v="Ceramiche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  <s v="Ceramiche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  <s v="Ceramiche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  <s v="Ceramiche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  <s v="Ceramiche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  <s v="Ceramiche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  <s v="Ceramiche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  <s v="Ceramiche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  <s v="Sistemi idronici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  <s v="Sistemi idronici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  <s v="Sistemi idronici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  <s v="Sistemi idronici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  <s v="Sistemi idronici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  <s v="Sistemi idronici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  <s v="Sistemi idronici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  <s v="Sistemi idronici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  <s v="Sistemi idronici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  <s v="Sistemi idronici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  <s v="Sistemi idronici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  <s v="Sistemi idronici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  <s v="Sistemi idronici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  <s v="Sistemi idronici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  <s v="Camini e canne fumarie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  <s v="Camini e canne fumarie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  <s v="Camini e canne fumarie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  <s v="Camini e canne fumarie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  <s v="Camini e canne fumarie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  <s v="Camini e canne fumarie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  <s v="Camini e canne fumarie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  <s v="Ceramiche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  <s v="Ceramiche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  <s v="Ceramiche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  <s v="Ceramiche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  <s v="Ceramiche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  <s v="Ceramiche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  <s v="Ceramiche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  <s v="Ceramiche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  <s v="Ceramiche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  <s v="Ceramiche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  <s v="Ceramiche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  <s v="Ceramiche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  <s v="Ceramiche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  <s v="Ceramiche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  <s v="Ceramiche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  <s v="Ceramiche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  <s v="Ceramiche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  <s v="Ceramiche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  <s v="Ceramiche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  <s v="Ceramiche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  <s v="Ceramiche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  <s v="Aspirazione centralizzata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  <s v="Aspirazione centralizzata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  <s v="Aspirazione centralizzata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  <s v="Aspirazione centralizzata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  <s v="Aspirazione centralizzata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  <s v="Aspirazione centralizzata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  <s v="Aspirazione centralizzata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  <s v="Raccorderia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  <s v="Raccorderia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  <s v="Raccorderia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  <s v="Raccorderia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  <s v="Raccorderia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  <s v="Raccorderia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  <s v="Raccorderia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  <s v="Componenti per impianti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  <s v="Componenti per impianti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  <s v="Componenti per impianti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  <s v="Componenti per impianti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  <s v="Componenti per impianti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  <s v="Componenti per impianti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  <s v="Componenti per impianti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  <s v="Componenti per impianti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  <s v="Componenti per impianti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  <s v="Componenti per impianti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  <s v="Componenti per impianti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  <s v="Componenti per impianti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  <s v="Componenti per impianti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  <s v="Componenti per impianti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  <s v="Componenti per impianti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  <s v="Componenti per impianti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  <s v="Componenti per impianti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  <s v="Componenti per impianti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  <s v="Componenti per impianti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  <s v="Componenti per impianti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  <s v="Componenti per impianti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  <s v="Componenti per impianti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  <s v="Componenti per impianti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  <s v="Componenti per impianti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  <s v="Componenti per impianti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  <s v="Componenti per impianti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  <s v="Componenti per impianti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  <s v="Componenti per impianti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  <s v="Radiatori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  <s v="Radiatori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  <s v="Radiatori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  <s v="Radiatori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  <s v="Radiatori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  <s v="Radiatori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  <s v="Radiatori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  <s v="Radiatori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  <s v="Radiatori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  <s v="Radiatori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  <s v="Radiatori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  <s v="Radiatori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  <s v="Radiatori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  <s v="Radiatori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  <s v="Radiatori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  <s v="Radiatori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  <s v="Radiatori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  <s v="Radiatori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  <s v="Radiatori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  <s v="Colle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  <s v="Colle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  <s v="Rubinetteria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  <s v="Rubinetteria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  <s v="Rubinetteria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  <s v="Rubinetteria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  <s v="Rubinetteria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  <s v="Rubinetteria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  <s v="Rubinetteria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  <s v="Rubinetteria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  <s v="Saldature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  <s v="Saldature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  <s v="Saldature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  <s v="Saldature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  <s v="Saldature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  <s v="Saldature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  <s v="Climatizzazione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  <s v="Climatizzazione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  <s v="Climatizzazione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  <s v="Climatizzazione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  <s v="Climatizzazione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  <s v="Climatizzazione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  <s v="Climatizzazione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  <s v="Climatizzazione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  <s v="Climatizzazione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  <s v="Climatizzazione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  <s v="Climatizzazione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  <s v="Climatizzazione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  <s v="Climatizzazione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  <s v="Raccorderia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  <s v="Raccorderia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  <s v="Raccorderia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  <s v="Raccorderia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  <s v="Raccorderia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  <s v="Raccorderia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  <s v="Raccorderia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  <s v="Raccorderia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  <s v="Raccorderia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  <s v="Raccorderia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  <s v="Raccorderia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  <s v="Raccorderia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  <s v="Raccorderia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  <s v="Raccorderia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  <s v="Raccorderia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  <s v="Ceramiche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  <s v="Ceramiche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  <s v="Ceramiche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  <s v="Ceramiche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  <s v="Ceramiche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  <s v="Ceramiche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  <s v="Ceramiche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  <s v="Ceramiche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  <s v="Ceramiche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  <s v="Ceramiche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  <s v="Ceramiche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  <s v="Caldaie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  <s v="Caldaie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  <s v="Caldaie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  <s v="Caldaie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  <s v="Caldaie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  <s v="Caldaie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  <s v="Caldaie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  <s v="Caldaie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  <s v="Caldaie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  <s v="Caldaie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  <s v="Caldaie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  <s v="Caldaie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  <s v="Caldaie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  <s v="Caldaie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  <s v="Stufe a gas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  <s v="Stufe a gas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  <s v="Stufe a gas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  <s v="Stufe a gas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  <s v="Stufe a gas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  <s v="Stufe a gas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  <s v="Valvole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  <s v="Valvole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  <s v="Valvole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  <s v="Valvole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  <s v="Valvole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  <s v="Valvole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  <s v="Valvole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  <s v="Valvole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  <s v="Valvole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  <s v="Valvole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  <s v="Valvole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  <s v="Docce e Vasche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  <s v="Docce e Vasche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  <s v="Docce e Vasche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  <s v="Docce e Vasche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  <s v="Docce e Vasche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  <s v="Docce e Vasche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  <s v="Docce e Vasche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  <s v="Docce e Vasche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  <s v="Docce e Vasche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  <s v="Climatizzazione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  <s v="Climatizzazione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  <s v="Climatizzazione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  <s v="Climatizzazione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  <s v="Climatizzazione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  <s v="Climatizzazione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  <s v="Climatizzazione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  <s v="Isolanti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  <s v="Isolanti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  <s v="Isolanti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  <s v="Isolanti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  <s v="Isolanti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  <s v="Isolanti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  <s v="Isolanti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  <s v="Isolanti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  <s v="Isolanti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  <s v="Isolanti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  <s v="Isolanti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  <s v="Isolanti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  <s v="Isolanti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  <s v="Isolanti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  <s v="Isolanti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  <s v="Docce e Vasche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  <s v="Docce e Vasche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  <s v="Docce e Vasche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  <s v="Docce e Vasche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  <s v="Docce e Vasche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  <s v="Docce e Vasche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  <s v="Docce e Vasche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  <s v="Docce e Vasche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  <s v="Climatizzazione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  <s v="Climatizzazione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  <s v="Climatizzazione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  <s v="Climatizzazione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  <s v="Climatizzazione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  <s v="Climatizzazione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  <s v="Climatizzazione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  <s v="Climatizzazione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  <s v="Climatizzazione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  <s v="Climatizzazione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  <s v="Climatizzazione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  <s v="Lavatoi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  <s v="Lavatoi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  <s v="Lavatoi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  <s v="Lavatoi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  <s v="Lavatoi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  <s v="Lavatoi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  <s v="Lavatoi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  <s v="Lavatoi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  <s v="Lavatoi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  <s v="Lavatoi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  <s v="Flessibili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  <s v="Flessibili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  <s v="Flessibili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  <s v="Flessibili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  <s v="Flessibili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  <s v="Flessibili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  <s v="Flessibili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  <s v="Flessibili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  <s v="Flessibili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  <s v="Flessibili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  <s v="Flessibili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  <s v="Flessibili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  <s v="Flessibili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  <s v="Flessibili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  <s v="Flessibili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  <s v="Flessibili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  <s v="Docce e Vasche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  <s v="Docce e Vasche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  <s v="Docce e Vasche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  <s v="Docce e Vasche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  <s v="Docce e Vasche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  <s v="Docce e Vasche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  <s v="Docce e Vasche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  <s v="Docce e Vasche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  <s v="Docce e Vasche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  <s v="Docce e Vasche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  <s v="Docce e Vasche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  <s v="Docce e Vasche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  <s v="Docce e Vasche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  <s v="Docce e Vasche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  <s v="Docce e Vasche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  <s v="Docce e Vasche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  <s v="Ventilazione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  <s v="Ventilazione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  <s v="Ventilazione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  <s v="Ventilazione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  <s v="Ventilazione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  <s v="Ventilazione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  <s v="Ventilazione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  <s v="Ventilazione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  <s v="Ventilazione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  <s v="Ventilazione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  <s v="Ventilazione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  <s v="Ventilazione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  <s v="Ventilazione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  <s v="Climatizzazione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  <s v="Climatizzazione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  <s v="Climatizzazione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  <s v="Climatizzazione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  <s v="Climatizzazione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  <s v="Climatizzazione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  <s v="Climatizzazione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  <s v="Climatizzazione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  <s v="Climatizzazione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  <s v="Climatizzazione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  <s v="Climatizzazione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  <s v="Climatizzazione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  <s v="Climatizzazione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  <s v="Climatizzazione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  <s v="Climatizzazione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  <s v="Rubinetteria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  <s v="Rubinetteria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  <s v="Rubinetteria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  <s v="Rubinetteria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  <s v="Rubinetteria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  <s v="Rubinetteria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  <s v="Rubinetteria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  <s v="Rubinetteria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  <s v="Rubinetteria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  <s v="Rubinetteria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  <s v="Componenti per impianti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  <s v="Componenti per impianti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  <s v="Componenti per impianti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  <s v="Componenti per impianti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  <s v="Componenti per impianti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  <s v="Componenti per impianti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  <s v="Componenti per impianti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  <s v="Componenti per impianti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  <s v="Componenti per impianti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  <s v="Componenti per impianti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  <s v="Tubazioni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  <s v="Tubazioni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  <s v="Componenti per impianti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  <s v="Componenti per impianti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  <s v="Componenti per impianti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  <s v="Componenti per impianti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  <s v="Componenti per impianti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  <s v="Componenti per impianti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  <s v="Componenti per impianti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  <s v="Componenti per impianti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  <s v="Componenti per impianti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  <s v="Componenti per impianti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  <s v="Componenti per impianti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  <s v="Componenti per impianti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  <s v="Componenti per impianti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  <s v="Componenti per impianti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  <s v="Componenti per impianti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  <s v="Componenti per impianti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  <s v="Componenti per impianti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  <s v="Componenti per impianti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  <s v="Componenti per impianti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  <s v="Componenti per impianti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  <s v="Componenti per impianti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  <s v="Componenti per impianti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  <s v="Componenti per impianti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  <s v="Componenti per impianti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  <s v="Componenti per impianti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  <s v="Componenti per impianti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  <s v="Componenti per impianti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  <s v="Componenti per impianti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  <s v="Componenti per impianti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  <s v="Componenti per impianti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  <s v="Componenti per impianti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  <s v="Componenti per impianti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  <s v="Componenti per impianti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  <s v="Componenti per impianti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  <s v="Componenti per impianti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  <s v="Componenti per impianti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  <s v="Componenti per impianti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  <s v="Componenti per impianti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  <s v="Componenti per impianti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  <s v="Componenti per impianti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  <s v="Arredo bagno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  <s v="Arredo bagno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  <s v="Arredo bagno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  <s v="Arredo bagno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  <s v="Arredo bagno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  <s v="Arredo bagno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  <s v="Arredo bagno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  <s v="Arredo bagno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  <s v="Arredo bagno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  <s v="Docce e Vasche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  <s v="Docce e Vasche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  <s v="Docce e Vasche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  <s v="Docce e Vasche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  <s v="Docce e Vasche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  <s v="Docce e Vasche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  <s v="Docce e Vasche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  <s v="Docce e Vasche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  <s v="Docce e Vasche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  <s v="Attrezzature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  <s v="Attrezzature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  <s v="Attrezzature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  <s v="Attrezzature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  <s v="Attrezzature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  <s v="Attrezzature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  <s v="Attrezzature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  <s v="Attrezzature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  <s v="Attrezzature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  <s v="Attrezzature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  <s v="Attrezzature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  <s v="Attrezzature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  <s v="Rubinetteria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  <s v="Rubinetteria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  <s v="Rubinetteria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  <s v="Rubinetteria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  <s v="Rubinetteria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  <s v="Rubinetteria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  <s v="Rubinetteria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  <s v="Rubinetteria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  <s v="Rubinetteria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  <s v="Rubinetteria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  <s v="Rubinetteria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  <s v="Rubinetteria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  <s v="Rubinetteria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  <s v="Rubinetteria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  <s v="Rubinetteria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  <s v="Rubinetteria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  <s v="Componenti per impianti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  <s v="Componenti per impianti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  <s v="Componenti per impianti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  <s v="Componenti per impianti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  <s v="Componenti per impianti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  <s v="Componenti per impianti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  <s v="Componenti per impianti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  <s v="Componenti per impianti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  <s v="Antincendio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  <s v="Antincendio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  <s v="Antincendio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  <s v="Antincendio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  <s v="Antincendio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  <s v="Antincendio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  <s v="Antincendio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  <s v="Antincendio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  <s v="Antincendio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  <s v="Antincendio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  <s v="Antincendio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  <s v="Antincendio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  <s v="Antincendio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  <s v="Arredo bagno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  <s v="Arredo bagno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  <s v="Arredo bagno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  <s v="Arredo bagno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  <s v="Arredo bagno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  <s v="Docce e Vasche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  <s v="Docce e Vasche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  <s v="Docce e Vasche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  <s v="Docce e Vasche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  <s v="Docce e Vasche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  <s v="Docce e Vasche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  <s v="Docce e Vasche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  <s v="Docce e Vasche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  <s v="Docce e Vasche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  <s v="Docce e Vasche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  <s v="Docce e Vasche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  <s v="Docce e Vasche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  <s v="Docce e Vasche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  <s v="Docce e Vasche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  <s v="Docce e Vasche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  <s v="Docce e Vasche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  <s v="Docce e Vasche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  <s v="Docce e Vasche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  <s v="Sistemi idronici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  <s v="Sistemi idronici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  <s v="Sistemi idronici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  <s v="Sistemi idronici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  <s v="Sistemi idronici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  <s v="Sistemi idronici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  <s v="Sistemi idronici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  <s v="Sistemi idronici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  <s v="Sistemi idronici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  <s v="Sistemi idronici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  <s v="Sistemi idronici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  <s v="Elettropompe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  <s v="Elettropompe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  <s v="Elettropompe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  <s v="Elettropompe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  <s v="Elettropompe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  <s v="Elettropompe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  <s v="Elettropompe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  <s v="Elettropompe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  <s v="Elettropompe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  <s v="Elettropompe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  <s v="Rame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  <s v="Rame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  <s v="Rame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  <s v="Rame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  <s v="Rame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  <s v="Rame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  <s v="Rame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  <s v="Rame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  <s v="Rame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  <s v="Rame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  <s v="Galleggianti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  <s v="Galleggianti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  <s v="Galleggianti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  <s v="Galleggianti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  <s v="Galleggianti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  <s v="Galleggianti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  <s v="Raccorderia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  <s v="Raccorderia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  <s v="Raccorderia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  <s v="Raccorderia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  <s v="Raccorderia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  <s v="Raccorderia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  <s v="Raccorderia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  <s v="Raccorderia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  <s v="Raccorderia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  <s v="Raccorderia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  <s v="Raccorderia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  <s v="Raccorderia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  <s v="Raccorderia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  <s v="Raccorderia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  <s v="Raccorderia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  <s v="Raccorderia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  <s v="Raccorderia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  <s v="Raccorderia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  <s v="Raccorderia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  <s v="Raccorderia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  <s v="Serbatoi Acqua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  <s v="Serbatoi Acqua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  <s v="Serbatoi Acqua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  <s v="Antincendio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  <s v="Antincendio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  <s v="Antincendio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  <s v="Antincendio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  <s v="Antincendio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  <s v="Tubazioni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  <s v="Tubazioni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  <s v="Tubazioni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  <s v="Tubazioni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  <s v="Tubazioni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  <s v="Tubazioni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  <s v="Tubazioni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  <s v="Tubazioni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  <s v="Tubazioni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  <s v="Tubazioni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  <s v="Tubazioni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  <s v="Tubazioni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  <s v="Ferro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  <s v="Ferro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  <s v="Ferro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  <s v="Ferro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  <s v="Ferro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  <s v="Ferro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  <s v="Comunità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  <s v="Comunità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  <s v="Comunità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  <s v="Comunità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  <s v="Comunità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  <s v="Comunità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  <s v="Comunità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  <s v="Comunità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  <s v="Comunità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  <s v="Comunità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  <s v="Comunità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  <s v="Comunità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  <s v="Comunità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  <s v="Comunità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  <s v="Tubazioni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  <s v="Tubazioni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  <s v="Tubazioni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  <s v="Tubazioni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  <s v="Tubazioni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  <s v="Tubazioni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  <s v="Tubazioni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  <s v="Tubazioni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  <s v="Tubazioni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  <s v="Tubazioni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  <s v="Tubazioni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  <s v="Tubazioni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  <s v="Tubazioni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  <s v="Tubazioni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  <s v="Tubazioni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  <s v="Tubazioni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  <s v="Tubazioni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  <s v="Tubazioni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  <s v="Tubazioni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  <s v="Tubazioni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  <s v="Tubazioni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  <s v="Componenti per impianti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  <s v="Componenti per impianti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  <s v="Componenti per impianti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  <s v="Componenti per impianti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  <s v="Componenti per impianti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  <s v="Componenti per impianti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  <s v="Componenti per impianti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  <s v="Componenti per impianti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  <s v="Componenti per impianti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  <s v="Componenti per impianti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  <s v="Componenti per impianti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  <s v="Componenti per impianti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  <s v="Componenti per impianti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  <s v="Componenti per impianti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  <s v="Componenti per impianti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  <s v="Componenti per impianti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  <s v="Componenti per impianti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  <s v="Componenti per impianti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  <s v="Componenti per impianti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  <s v="Componenti per impianti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  <s v="Componenti per impianti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  <s v="Componenti per impianti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  <s v="Componenti per impianti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  <s v="Componenti per impianti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  <s v="Componenti per impianti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  <s v="Componenti per impianti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  <s v="Componenti per impianti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  <s v="Componenti per impianti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  <s v="Tubazioni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  <s v="Tubazioni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  <s v="Tubazioni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  <s v="Tubazioni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  <s v="Tubazioni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  <s v="Tubazioni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  <s v="Tubazioni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  <s v="Tubazioni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  <s v="Tubazioni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  <s v="Tubazioni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  <s v="Tubazioni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  <s v="Tubazioni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  <s v="Tubazioni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  <s v="Tubazioni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  <s v="Valvole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  <s v="Valvole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  <s v="Valvole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  <s v="Valvole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  <s v="Valvole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  <s v="Valvole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  <s v="Valvole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  <s v="Valvole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  <s v="Valvole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  <s v="Valvole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  <s v="Valvole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  <s v="Valvole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  <s v="Valvole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  <s v="Valvole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  <s v="Valvole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  <s v="Valvole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  <s v="Vasi ad espansione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  <s v="Vasi ad espansione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  <s v="Vasi ad espansione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  <s v="Vasi ad espansione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  <s v="Vasi ad espansione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  <s v="Vasi ad espansione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  <s v="Vasi ad espansione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  <s v="Vasi ad espansione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  <s v="Vasi ad espansione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  <s v="Vasi ad espansione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  <s v="Vasi ad espansione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  <s v="Vasi ad espansione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  <s v="Vasi ad espansione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  <s v="Vasi ad espansione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  <s v="Vasi ad espansione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  <s v="Ventilazione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  <s v="Ventilazione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  <s v="Ventilazione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  <s v="Ventilazione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  <s v="Ventilazione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  <s v="Ventilazione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  <s v="Ventilazione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  <s v="Ventilazione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  <s v="Elettropompe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  <s v="Elettropompe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  <s v="Elettropompe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  <s v="Elettropompe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  <s v="Elettropompe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  <s v="Elettropompe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  <s v="Elettropompe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  <s v="Elettropomp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CA159-E748-4ACC-A234-F62C7042B3D9}" name="Tabella pivot1" cacheId="114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 chartFormat="1">
  <location ref="A5:F105" firstHeaderRow="0" firstDataRow="1" firstDataCol="2"/>
  <pivotFields count="38">
    <pivotField axis="axisRow" compact="0" showAll="0" sortType="descending">
      <items count="101">
        <item sd="0" x="70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m="1" x="98"/>
        <item m="1" x="99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 sortType="ascending">
      <items count="2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m="1" x="22"/>
        <item t="default"/>
      </items>
    </pivotField>
    <pivotField dataField="1" compact="0" numFmtId="164" showAll="0"/>
    <pivotField dataField="1"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64" showAll="0"/>
    <pivotField compact="0" numFmtId="164" showAll="0"/>
    <pivotField compact="0" numFmtId="164" showAll="0"/>
    <pivotField compact="0" numFmtId="164" showAll="0"/>
    <pivotField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dragToRow="0" dragToCol="0" dragToPage="0" showAll="0" defaultSubtotal="0"/>
    <pivotField dataField="1"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10"/>
    </i>
    <i r="1">
      <x v="29"/>
    </i>
    <i r="1">
      <x v="88"/>
    </i>
    <i r="1">
      <x v="51"/>
    </i>
    <i r="1">
      <x v="48"/>
    </i>
    <i r="1">
      <x v="62"/>
    </i>
    <i r="1">
      <x v="82"/>
    </i>
    <i r="1">
      <x v="20"/>
    </i>
    <i r="1">
      <x v="91"/>
    </i>
    <i r="1">
      <x v="14"/>
    </i>
    <i r="1">
      <x v="25"/>
    </i>
    <i r="1">
      <x v="18"/>
    </i>
    <i r="1">
      <x v="85"/>
    </i>
    <i r="1">
      <x v="99"/>
    </i>
    <i r="1">
      <x v="76"/>
    </i>
    <i r="1">
      <x v="41"/>
    </i>
    <i r="1">
      <x v="35"/>
    </i>
    <i r="1">
      <x v="49"/>
    </i>
    <i r="1">
      <x v="6"/>
    </i>
    <i r="1">
      <x v="90"/>
    </i>
    <i r="1">
      <x v="77"/>
    </i>
    <i r="1">
      <x v="83"/>
    </i>
    <i r="1">
      <x v="56"/>
    </i>
    <i r="1">
      <x v="7"/>
    </i>
    <i r="1">
      <x v="1"/>
    </i>
    <i r="1">
      <x v="24"/>
    </i>
    <i r="1">
      <x v="31"/>
    </i>
    <i r="1">
      <x v="13"/>
    </i>
    <i r="1">
      <x v="28"/>
    </i>
    <i r="1">
      <x v="92"/>
    </i>
    <i r="1">
      <x v="70"/>
    </i>
    <i r="1">
      <x v="80"/>
    </i>
    <i r="1">
      <x v="11"/>
    </i>
    <i r="1">
      <x v="43"/>
    </i>
    <i r="1">
      <x v="5"/>
    </i>
    <i r="1">
      <x v="57"/>
    </i>
    <i r="1">
      <x v="10"/>
    </i>
    <i r="1">
      <x v="37"/>
    </i>
    <i r="1">
      <x v="47"/>
    </i>
    <i r="1">
      <x v="64"/>
    </i>
    <i r="1">
      <x v="38"/>
    </i>
    <i r="1">
      <x v="87"/>
    </i>
    <i r="1">
      <x v="33"/>
    </i>
    <i r="1">
      <x v="34"/>
    </i>
    <i r="1">
      <x v="30"/>
    </i>
    <i r="1">
      <x v="9"/>
    </i>
    <i r="1">
      <x v="72"/>
    </i>
    <i r="1">
      <x v="58"/>
    </i>
    <i r="1">
      <x v="78"/>
    </i>
    <i r="1">
      <x v="94"/>
    </i>
    <i r="1">
      <x v="86"/>
    </i>
    <i r="1">
      <x/>
    </i>
    <i r="1">
      <x v="74"/>
    </i>
    <i r="1">
      <x v="96"/>
    </i>
    <i r="1">
      <x v="8"/>
    </i>
    <i r="1">
      <x v="36"/>
    </i>
    <i r="1">
      <x v="21"/>
    </i>
    <i r="1">
      <x v="2"/>
    </i>
    <i r="1">
      <x v="40"/>
    </i>
    <i r="1">
      <x v="52"/>
    </i>
    <i r="1">
      <x v="23"/>
    </i>
    <i r="1">
      <x v="53"/>
    </i>
    <i r="1">
      <x v="42"/>
    </i>
    <i r="1">
      <x v="54"/>
    </i>
    <i r="1">
      <x v="84"/>
    </i>
    <i r="1">
      <x v="55"/>
    </i>
    <i r="1">
      <x v="3"/>
    </i>
    <i r="1">
      <x v="17"/>
    </i>
    <i r="1">
      <x v="46"/>
    </i>
    <i r="1">
      <x v="27"/>
    </i>
    <i r="1">
      <x v="26"/>
    </i>
    <i r="1">
      <x v="22"/>
    </i>
    <i r="1">
      <x v="73"/>
    </i>
    <i r="1">
      <x v="59"/>
    </i>
    <i r="1">
      <x v="75"/>
    </i>
    <i r="1">
      <x v="60"/>
    </i>
    <i r="1">
      <x v="19"/>
    </i>
    <i r="1">
      <x v="61"/>
    </i>
    <i r="1">
      <x v="79"/>
    </i>
    <i r="1">
      <x v="12"/>
    </i>
    <i r="1">
      <x v="81"/>
    </i>
    <i r="1">
      <x v="63"/>
    </i>
    <i r="1">
      <x v="44"/>
    </i>
    <i r="1">
      <x v="32"/>
    </i>
    <i r="1">
      <x v="15"/>
    </i>
    <i r="1">
      <x v="65"/>
    </i>
    <i r="1">
      <x v="45"/>
    </i>
    <i r="1">
      <x v="66"/>
    </i>
    <i r="1">
      <x v="89"/>
    </i>
    <i r="1">
      <x v="67"/>
    </i>
    <i r="1">
      <x v="16"/>
    </i>
    <i r="1">
      <x v="68"/>
    </i>
    <i r="1">
      <x v="93"/>
    </i>
    <i r="1">
      <x v="69"/>
    </i>
    <i r="1">
      <x v="95"/>
    </i>
    <i r="1">
      <x v="39"/>
    </i>
    <i r="1">
      <x v="71"/>
    </i>
    <i r="1">
      <x v="4"/>
    </i>
    <i r="1">
      <x v="5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tt. Progr.2020 " fld="2" baseField="0" baseItem="0" numFmtId="165"/>
    <dataField name="Fatt. Progr.2021 " fld="3" baseField="0" baseItem="0" numFmtId="165"/>
    <dataField name="Δ € Fatt. Progr " fld="29" baseField="0" baseItem="0" numFmtId="165"/>
    <dataField name="Δ % Fatt. Progr " fld="30" baseField="0" baseItem="0" numFmtId="10"/>
  </dataFields>
  <formats count="22"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 selected="0">
            <x v="3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">
      <pivotArea field="0" type="button" dataOnly="0" labelOnly="1" outline="0" axis="axisRow" fieldPosition="1"/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4">
      <pivotArea field="0" type="button" dataOnly="0" labelOnly="1" outline="0" axis="axisRow" fieldPosition="1"/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1">
      <pivotArea field="0" type="button" dataOnly="0" labelOnly="1" outline="0" axis="axisRow" fieldPosition="1"/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0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" type="button" dataOnly="0" labelOnly="1" outline="0" axis="axisRow" fieldPosition="0"/>
    </format>
    <format dxfId="1">
      <pivotArea field="0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5A55-4B09-4ECA-B289-2A40D4E6A011}" name="Tabella pivot2" cacheId="117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>
  <location ref="H5:V105" firstHeaderRow="0" firstDataRow="1" firstDataCol="2"/>
  <pivotFields count="38">
    <pivotField axis="axisRow" compact="0" showAll="0" sortType="descending">
      <items count="99">
        <item sd="0" x="7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23">
        <item h="1" x="0"/>
        <item h="1" x="1"/>
        <item h="1" sd="0" x="3"/>
        <item h="1" sd="0" x="4"/>
        <item h="1" x="5"/>
        <item h="1" sd="0" x="6"/>
        <item h="1" sd="0" x="7"/>
        <item h="1" sd="0" x="8"/>
        <item h="1" x="9"/>
        <item x="10"/>
        <item h="1" sd="0" x="11"/>
        <item h="1" sd="0" x="12"/>
        <item h="1" sd="0" x="13"/>
        <item h="1" x="14"/>
        <item h="1" sd="0" x="15"/>
        <item h="1" x="16"/>
        <item h="1" sd="0" x="17"/>
        <item h="1" sd="0" x="18"/>
        <item h="1" sd="0" x="20"/>
        <item h="1" sd="0" x="21"/>
        <item h="1" sd="0" x="2"/>
        <item h="1" sd="0" x="19"/>
        <item t="default" sd="0"/>
      </items>
    </pivotField>
    <pivotField compact="0" numFmtId="164" showAll="0"/>
    <pivotField dataField="1" compact="0" numFmtId="164" showAll="0"/>
    <pivotField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numFmtId="164" showAll="0"/>
    <pivotField name="GIU 212" dataField="1" compact="0" numFmtId="164" showAll="0"/>
    <pivotField compact="0" numFmtId="164" showAll="0"/>
    <pivotField name="LUG 212" dataField="1" compact="0" numFmtId="164" showAll="0"/>
    <pivotField compact="0" numFmtId="164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9"/>
    </i>
    <i r="1">
      <x v="29"/>
    </i>
    <i r="1">
      <x v="88"/>
    </i>
    <i r="1">
      <x v="51"/>
    </i>
    <i r="1">
      <x v="48"/>
    </i>
    <i r="1">
      <x v="62"/>
    </i>
    <i r="1">
      <x v="82"/>
    </i>
    <i r="1">
      <x v="19"/>
    </i>
    <i r="1">
      <x v="91"/>
    </i>
    <i r="1">
      <x v="13"/>
    </i>
    <i r="1">
      <x v="24"/>
    </i>
    <i r="1">
      <x v="17"/>
    </i>
    <i r="1">
      <x v="85"/>
    </i>
    <i r="1">
      <x v="27"/>
    </i>
    <i r="1">
      <x v="76"/>
    </i>
    <i r="1">
      <x v="41"/>
    </i>
    <i r="1">
      <x v="35"/>
    </i>
    <i r="1">
      <x v="49"/>
    </i>
    <i r="1">
      <x v="5"/>
    </i>
    <i r="1">
      <x v="90"/>
    </i>
    <i r="1">
      <x v="77"/>
    </i>
    <i r="1">
      <x v="83"/>
    </i>
    <i r="1">
      <x v="56"/>
    </i>
    <i r="1">
      <x v="6"/>
    </i>
    <i r="1">
      <x v="97"/>
    </i>
    <i r="1">
      <x v="23"/>
    </i>
    <i r="1">
      <x v="31"/>
    </i>
    <i r="1">
      <x v="12"/>
    </i>
    <i r="1">
      <x v="28"/>
    </i>
    <i r="1">
      <x v="92"/>
    </i>
    <i r="1">
      <x v="70"/>
    </i>
    <i r="1">
      <x v="80"/>
    </i>
    <i r="1">
      <x v="10"/>
    </i>
    <i r="1">
      <x v="43"/>
    </i>
    <i r="1">
      <x v="4"/>
    </i>
    <i r="1">
      <x v="57"/>
    </i>
    <i r="1">
      <x v="9"/>
    </i>
    <i r="1">
      <x v="37"/>
    </i>
    <i r="1">
      <x v="47"/>
    </i>
    <i r="1">
      <x v="64"/>
    </i>
    <i r="1">
      <x v="38"/>
    </i>
    <i r="1">
      <x v="87"/>
    </i>
    <i r="1">
      <x v="33"/>
    </i>
    <i r="1">
      <x v="34"/>
    </i>
    <i r="1">
      <x v="30"/>
    </i>
    <i r="1">
      <x v="8"/>
    </i>
    <i r="1">
      <x v="72"/>
    </i>
    <i r="1">
      <x v="58"/>
    </i>
    <i r="1">
      <x v="78"/>
    </i>
    <i r="1">
      <x v="86"/>
    </i>
    <i r="1">
      <x v="46"/>
    </i>
    <i r="1">
      <x v="68"/>
    </i>
    <i r="1">
      <x v="20"/>
    </i>
    <i r="1">
      <x v="14"/>
    </i>
    <i r="1">
      <x v="21"/>
    </i>
    <i r="1">
      <x v="16"/>
    </i>
    <i r="1">
      <x v="2"/>
    </i>
    <i r="1">
      <x v="40"/>
    </i>
    <i r="1">
      <x v="52"/>
    </i>
    <i r="1">
      <x/>
    </i>
    <i r="1">
      <x v="25"/>
    </i>
    <i r="1">
      <x v="53"/>
    </i>
    <i r="1">
      <x v="45"/>
    </i>
    <i r="1">
      <x v="54"/>
    </i>
    <i r="1">
      <x v="3"/>
    </i>
    <i r="1">
      <x v="55"/>
    </i>
    <i r="1">
      <x v="42"/>
    </i>
    <i r="1">
      <x v="22"/>
    </i>
    <i r="1">
      <x v="69"/>
    </i>
    <i r="1">
      <x v="7"/>
    </i>
    <i r="1">
      <x v="71"/>
    </i>
    <i r="1">
      <x v="73"/>
    </i>
    <i r="1">
      <x v="36"/>
    </i>
    <i r="1">
      <x v="74"/>
    </i>
    <i r="1">
      <x v="75"/>
    </i>
    <i r="1">
      <x v="59"/>
    </i>
    <i r="1">
      <x v="26"/>
    </i>
    <i r="1">
      <x v="60"/>
    </i>
    <i r="1">
      <x v="79"/>
    </i>
    <i r="1">
      <x v="61"/>
    </i>
    <i r="1">
      <x v="81"/>
    </i>
    <i r="1">
      <x v="15"/>
    </i>
    <i r="1">
      <x v="1"/>
    </i>
    <i r="1">
      <x v="44"/>
    </i>
    <i r="1">
      <x v="84"/>
    </i>
    <i r="1">
      <x v="63"/>
    </i>
    <i r="1">
      <x v="18"/>
    </i>
    <i r="1">
      <x v="96"/>
    </i>
    <i r="1">
      <x v="89"/>
    </i>
    <i r="1">
      <x v="93"/>
    </i>
    <i r="1">
      <x v="32"/>
    </i>
    <i r="1">
      <x v="94"/>
    </i>
    <i r="1">
      <x v="11"/>
    </i>
    <i r="1">
      <x v="39"/>
    </i>
    <i r="1">
      <x v="95"/>
    </i>
    <i r="1">
      <x v="66"/>
    </i>
    <i r="1">
      <x v="67"/>
    </i>
    <i r="1">
      <x v="65"/>
    </i>
    <i r="1">
      <x v="50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att. Progr.2021 " fld="3" baseField="0" baseItem="0"/>
    <dataField name="GEN 21 " fld="6" baseField="0" baseItem="0"/>
    <dataField name="FEB 21 " fld="8" baseField="0" baseItem="0"/>
    <dataField name="MAR 21 " fld="10" baseField="0" baseItem="0"/>
    <dataField name="APR 21 " fld="12" baseField="0" baseItem="0"/>
    <dataField name="MAG 21 " fld="14" baseField="0" baseItem="0"/>
    <dataField name="GIU 21" fld="16" baseField="0" baseItem="0"/>
    <dataField name="LUG 21 " fld="18" baseField="0" baseItem="0"/>
    <dataField name="AGO 21 " fld="20" baseField="1" baseItem="15"/>
    <dataField name="SET 21 " fld="22" baseField="1" baseItem="15"/>
    <dataField name="OTT 21 " fld="24" baseField="1" baseItem="15"/>
    <dataField name="NOV 21 " fld="26" baseField="1" baseItem="15"/>
    <dataField name="DIC 21 " fld="28" baseField="1" baseItem="15"/>
  </dataFields>
  <formats count="21">
    <format dxfId="42">
      <pivotArea field="0" type="button" dataOnly="0" labelOnly="1" outline="0" axis="axisRow" fieldPosition="1"/>
    </format>
    <format dxfId="41">
      <pivotArea field="1" type="button" dataOnly="0" labelOnly="1" outline="0" axis="axisRow" fieldPosition="0"/>
    </format>
    <format dxfId="40">
      <pivotArea field="0" type="button" dataOnly="0" labelOnly="1" outline="0" axis="axisRow" fieldPosition="1"/>
    </format>
    <format dxfId="39">
      <pivotArea field="1" type="button" dataOnly="0" labelOnly="1" outline="0" axis="axisRow" fieldPosition="0"/>
    </format>
    <format dxfId="38">
      <pivotArea field="0" type="button" dataOnly="0" labelOnly="1" outline="0" axis="axisRow" fieldPosition="1"/>
    </format>
    <format dxfId="37">
      <pivotArea field="1" type="button" dataOnly="0" labelOnly="1" outline="0" axis="axisRow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" type="button" dataOnly="0" labelOnly="1" outline="0" axis="axisRow" fieldPosition="0"/>
    </format>
    <format dxfId="31">
      <pivotArea field="0" type="button" dataOnly="0" labelOnly="1" outline="0" axis="axisRow" fieldPosition="1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grandRow="1" outline="0" fieldPosition="0"/>
    </format>
    <format dxfId="28">
      <pivotArea dataOnly="0" labelOnly="1" outline="0" fieldPosition="0">
        <references count="2">
          <reference field="0" count="50">
            <x v="0"/>
            <x v="1"/>
            <x v="2"/>
            <x v="3"/>
            <x v="8"/>
            <x v="11"/>
            <x v="12"/>
            <x v="13"/>
            <x v="14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  <x v="48"/>
            <x v="51"/>
            <x v="57"/>
            <x v="59"/>
            <x v="61"/>
            <x v="62"/>
            <x v="63"/>
            <x v="64"/>
            <x v="65"/>
            <x v="67"/>
            <x v="69"/>
            <x v="70"/>
            <x v="71"/>
            <x v="73"/>
            <x v="75"/>
            <x v="77"/>
            <x v="79"/>
            <x v="81"/>
            <x v="87"/>
            <x v="88"/>
          </reference>
          <reference field="1" count="0" selected="0"/>
        </references>
      </pivotArea>
    </format>
    <format dxfId="27">
      <pivotArea dataOnly="0" labelOnly="1" outline="0" fieldPosition="0">
        <references count="2">
          <reference field="0" count="47">
            <x v="4"/>
            <x v="5"/>
            <x v="6"/>
            <x v="7"/>
            <x v="9"/>
            <x v="10"/>
            <x v="15"/>
            <x v="16"/>
            <x v="17"/>
            <x v="20"/>
            <x v="22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  <x v="56"/>
            <x v="58"/>
            <x v="60"/>
            <x v="66"/>
            <x v="68"/>
            <x v="72"/>
            <x v="74"/>
            <x v="76"/>
            <x v="78"/>
            <x v="80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5"/>
            <x v="96"/>
          </reference>
          <reference field="1" count="0" selected="0"/>
        </references>
      </pivotArea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25">
      <pivotArea field="1" type="button" dataOnly="0" labelOnly="1" outline="0" axis="axisRow" fieldPosition="0"/>
    </format>
    <format dxfId="24">
      <pivotArea field="0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M140"/>
  <sheetViews>
    <sheetView tabSelected="1" workbookViewId="0">
      <selection activeCell="C8" sqref="C8"/>
    </sheetView>
  </sheetViews>
  <sheetFormatPr defaultRowHeight="14.4" x14ac:dyDescent="0.3"/>
  <cols>
    <col min="1" max="1" width="19.44140625" style="1" customWidth="1"/>
    <col min="2" max="2" width="28.33203125" style="1" bestFit="1" customWidth="1"/>
    <col min="3" max="4" width="14.5546875" style="1" bestFit="1" customWidth="1"/>
    <col min="5" max="5" width="13.33203125" style="1" bestFit="1" customWidth="1"/>
    <col min="6" max="6" width="8.5546875" style="1" bestFit="1" customWidth="1"/>
    <col min="7" max="7" width="16.33203125" style="1" bestFit="1" customWidth="1"/>
    <col min="8" max="8" width="18.33203125" style="1" bestFit="1" customWidth="1"/>
    <col min="9" max="9" width="28.33203125" style="1" bestFit="1" customWidth="1"/>
    <col min="10" max="10" width="16.21875" style="2" bestFit="1" customWidth="1"/>
    <col min="11" max="11" width="11.88671875" style="2" bestFit="1" customWidth="1"/>
    <col min="12" max="15" width="12.88671875" style="2" bestFit="1" customWidth="1"/>
    <col min="16" max="17" width="12.88671875" style="1" bestFit="1" customWidth="1"/>
    <col min="18" max="18" width="11.88671875" style="1" bestFit="1" customWidth="1"/>
    <col min="19" max="21" width="12.88671875" style="1" bestFit="1" customWidth="1"/>
    <col min="22" max="22" width="6.77734375" style="1" bestFit="1" customWidth="1"/>
    <col min="23" max="23" width="6.88671875" style="1" bestFit="1" customWidth="1"/>
    <col min="24" max="26" width="6.88671875" style="1" customWidth="1"/>
    <col min="27" max="36" width="11.44140625" style="1" customWidth="1"/>
    <col min="37" max="37" width="13.109375" style="1" bestFit="1" customWidth="1"/>
    <col min="38" max="39" width="11.44140625" style="1" customWidth="1"/>
  </cols>
  <sheetData>
    <row r="2" spans="1:39" ht="14.25" customHeight="1" x14ac:dyDescent="0.3"/>
    <row r="3" spans="1:39" hidden="1" x14ac:dyDescent="0.3"/>
    <row r="4" spans="1:39" ht="36.75" customHeight="1" x14ac:dyDescent="0.3">
      <c r="A4" s="31" t="s">
        <v>139</v>
      </c>
      <c r="B4" s="31"/>
      <c r="C4" s="31"/>
      <c r="D4" s="31"/>
      <c r="E4" s="31"/>
      <c r="F4" s="31"/>
      <c r="H4" s="31" t="s">
        <v>107</v>
      </c>
      <c r="I4" s="31"/>
      <c r="J4" s="31"/>
      <c r="K4" s="31"/>
      <c r="L4" s="31"/>
      <c r="M4" s="31"/>
      <c r="N4" s="31"/>
      <c r="O4" s="31"/>
      <c r="AA4" s="31" t="s">
        <v>107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9" s="14" customFormat="1" ht="28.8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"/>
      <c r="H5" s="3" t="s">
        <v>0</v>
      </c>
      <c r="I5" s="3" t="s">
        <v>1</v>
      </c>
      <c r="J5" s="11" t="s">
        <v>3</v>
      </c>
      <c r="K5" s="11" t="s">
        <v>102</v>
      </c>
      <c r="L5" s="11" t="s">
        <v>103</v>
      </c>
      <c r="M5" s="11" t="s">
        <v>104</v>
      </c>
      <c r="N5" s="11" t="s">
        <v>105</v>
      </c>
      <c r="O5" s="11" t="s">
        <v>106</v>
      </c>
      <c r="P5" s="10" t="s">
        <v>117</v>
      </c>
      <c r="Q5" s="11" t="s">
        <v>109</v>
      </c>
      <c r="R5" s="10" t="s">
        <v>110</v>
      </c>
      <c r="S5" s="10" t="s">
        <v>111</v>
      </c>
      <c r="T5" s="10" t="s">
        <v>112</v>
      </c>
      <c r="U5" s="10" t="s">
        <v>113</v>
      </c>
      <c r="V5" s="10" t="s">
        <v>114</v>
      </c>
      <c r="W5" s="1"/>
      <c r="X5" s="10"/>
      <c r="Y5" s="10"/>
      <c r="Z5" s="10"/>
      <c r="AA5" s="12" t="s">
        <v>102</v>
      </c>
      <c r="AB5" s="12" t="s">
        <v>103</v>
      </c>
      <c r="AC5" s="12" t="s">
        <v>104</v>
      </c>
      <c r="AD5" s="12" t="s">
        <v>105</v>
      </c>
      <c r="AE5" s="12" t="s">
        <v>106</v>
      </c>
      <c r="AF5" s="13" t="s">
        <v>108</v>
      </c>
      <c r="AG5" s="13" t="s">
        <v>109</v>
      </c>
      <c r="AH5" s="13" t="s">
        <v>110</v>
      </c>
      <c r="AI5" s="13" t="s">
        <v>111</v>
      </c>
      <c r="AJ5" s="13" t="s">
        <v>112</v>
      </c>
      <c r="AK5" s="13" t="s">
        <v>113</v>
      </c>
      <c r="AL5" s="13" t="s">
        <v>114</v>
      </c>
      <c r="AM5" s="10"/>
    </row>
    <row r="6" spans="1:39" x14ac:dyDescent="0.3">
      <c r="A6" t="s">
        <v>136</v>
      </c>
      <c r="B6"/>
      <c r="C6" s="8">
        <v>1097732.094643478</v>
      </c>
      <c r="D6" s="8">
        <v>1505193.7545565218</v>
      </c>
      <c r="E6" s="8">
        <v>407461.65991304372</v>
      </c>
      <c r="F6" s="9">
        <v>0.3711849748233691</v>
      </c>
      <c r="H6" s="1" t="s">
        <v>136</v>
      </c>
      <c r="J6" s="2">
        <v>1505193.7545565218</v>
      </c>
      <c r="K6" s="2">
        <v>67321.450000000012</v>
      </c>
      <c r="L6" s="2">
        <v>139036.976</v>
      </c>
      <c r="M6" s="2">
        <v>127304.93399999998</v>
      </c>
      <c r="N6" s="2">
        <v>115721.29599999997</v>
      </c>
      <c r="O6" s="2">
        <v>161442.35</v>
      </c>
      <c r="P6" s="2">
        <v>145560.02999999997</v>
      </c>
      <c r="Q6" s="2">
        <v>131083.09399999998</v>
      </c>
      <c r="R6" s="2">
        <v>78927.419799999974</v>
      </c>
      <c r="S6" s="2">
        <v>178826.4169000001</v>
      </c>
      <c r="T6" s="2">
        <v>221232.36729999993</v>
      </c>
      <c r="U6" s="2">
        <v>186495.99110000019</v>
      </c>
      <c r="V6" s="2"/>
      <c r="X6" s="2"/>
      <c r="Y6" s="2"/>
      <c r="Z6" s="2"/>
      <c r="AA6" s="6">
        <f>K6</f>
        <v>67321.450000000012</v>
      </c>
      <c r="AB6" s="6">
        <f t="shared" ref="AB6:AL6" si="0">L6</f>
        <v>139036.976</v>
      </c>
      <c r="AC6" s="6">
        <f t="shared" si="0"/>
        <v>127304.93399999998</v>
      </c>
      <c r="AD6" s="6">
        <f t="shared" si="0"/>
        <v>115721.29599999997</v>
      </c>
      <c r="AE6" s="6">
        <f t="shared" si="0"/>
        <v>161442.35</v>
      </c>
      <c r="AF6" s="6">
        <f t="shared" si="0"/>
        <v>145560.02999999997</v>
      </c>
      <c r="AG6" s="6">
        <f t="shared" si="0"/>
        <v>131083.09399999998</v>
      </c>
      <c r="AH6" s="6">
        <f t="shared" si="0"/>
        <v>78927.419799999974</v>
      </c>
      <c r="AI6" s="6">
        <f t="shared" si="0"/>
        <v>178826.4169000001</v>
      </c>
      <c r="AJ6" s="6">
        <f t="shared" si="0"/>
        <v>221232.36729999993</v>
      </c>
      <c r="AK6" s="6">
        <f t="shared" si="0"/>
        <v>186495.99110000019</v>
      </c>
      <c r="AL6" s="6">
        <f t="shared" si="0"/>
        <v>0</v>
      </c>
    </row>
    <row r="7" spans="1:39" x14ac:dyDescent="0.3">
      <c r="A7"/>
      <c r="B7" t="s">
        <v>41</v>
      </c>
      <c r="C7" s="8">
        <v>109667.1116</v>
      </c>
      <c r="D7" s="8">
        <v>239713.9816</v>
      </c>
      <c r="E7" s="8">
        <v>130046.87</v>
      </c>
      <c r="F7" s="9">
        <v>1.1858329092712241</v>
      </c>
      <c r="I7" s="1" t="s">
        <v>41</v>
      </c>
      <c r="J7" s="2">
        <v>239713.9816</v>
      </c>
      <c r="K7" s="2">
        <v>6066.1</v>
      </c>
      <c r="L7" s="2">
        <v>32803.980000000003</v>
      </c>
      <c r="M7" s="2">
        <v>7852.5199999999968</v>
      </c>
      <c r="N7" s="2">
        <v>7407.0400000000009</v>
      </c>
      <c r="O7" s="2">
        <v>26237.570000000007</v>
      </c>
      <c r="P7" s="2">
        <v>30870.01999999999</v>
      </c>
      <c r="Q7" s="2">
        <v>0</v>
      </c>
      <c r="R7" s="2">
        <v>34930.929799999998</v>
      </c>
      <c r="S7" s="2">
        <v>18434.202900000091</v>
      </c>
      <c r="T7" s="2">
        <v>66632.037299999909</v>
      </c>
      <c r="U7" s="2">
        <v>49351.491100000072</v>
      </c>
      <c r="V7" s="2"/>
      <c r="X7" s="2"/>
      <c r="Y7" s="2"/>
      <c r="Z7" s="2"/>
    </row>
    <row r="8" spans="1:39" x14ac:dyDescent="0.3">
      <c r="A8"/>
      <c r="B8" t="s">
        <v>9</v>
      </c>
      <c r="C8" s="8">
        <v>121978.93999999999</v>
      </c>
      <c r="D8" s="8">
        <v>181403.04</v>
      </c>
      <c r="E8" s="8">
        <v>59424.10000000002</v>
      </c>
      <c r="F8" s="9">
        <v>0.48716688307014322</v>
      </c>
      <c r="I8" s="1" t="s">
        <v>9</v>
      </c>
      <c r="J8" s="2">
        <v>181403.04</v>
      </c>
      <c r="K8" s="2">
        <v>11144.800000000001</v>
      </c>
      <c r="L8" s="2">
        <v>16897.819999999992</v>
      </c>
      <c r="M8" s="2">
        <v>13202.750000000007</v>
      </c>
      <c r="N8" s="2">
        <v>16371.259999999995</v>
      </c>
      <c r="O8" s="2">
        <v>25183.640000000007</v>
      </c>
      <c r="P8" s="2">
        <v>6333.2799999999988</v>
      </c>
      <c r="Q8" s="2">
        <v>20595.439999999988</v>
      </c>
      <c r="R8" s="2">
        <v>3606.0400000000081</v>
      </c>
      <c r="S8" s="2">
        <v>28808.48000000001</v>
      </c>
      <c r="T8" s="2">
        <v>39259.53</v>
      </c>
      <c r="U8" s="2">
        <v>0</v>
      </c>
      <c r="V8" s="2"/>
      <c r="X8" s="2"/>
      <c r="Y8" s="2"/>
      <c r="Z8" s="2"/>
    </row>
    <row r="9" spans="1:39" x14ac:dyDescent="0.3">
      <c r="A9"/>
      <c r="B9" t="s">
        <v>7</v>
      </c>
      <c r="C9" s="8">
        <v>124930.96</v>
      </c>
      <c r="D9" s="8">
        <v>179373.44</v>
      </c>
      <c r="E9" s="8">
        <v>54442.479999999996</v>
      </c>
      <c r="F9" s="9">
        <v>0.43578053030249664</v>
      </c>
      <c r="I9" s="1" t="s">
        <v>7</v>
      </c>
      <c r="J9" s="2">
        <v>179373.44</v>
      </c>
      <c r="K9" s="2">
        <v>13654.19</v>
      </c>
      <c r="L9" s="2">
        <v>13028.519999999999</v>
      </c>
      <c r="M9" s="2">
        <v>18735.700000000004</v>
      </c>
      <c r="N9" s="2">
        <v>10114.359999999993</v>
      </c>
      <c r="O9" s="2">
        <v>13429.610000000008</v>
      </c>
      <c r="P9" s="2">
        <v>17604.009999999995</v>
      </c>
      <c r="Q9" s="2">
        <v>7788.7599999999948</v>
      </c>
      <c r="R9" s="2">
        <v>7110</v>
      </c>
      <c r="S9" s="2">
        <v>36737.74000000002</v>
      </c>
      <c r="T9" s="2">
        <v>26204.819999999978</v>
      </c>
      <c r="U9" s="2">
        <v>19741.350000000006</v>
      </c>
      <c r="V9" s="2"/>
      <c r="X9" s="2"/>
      <c r="Y9" s="2"/>
      <c r="Z9" s="2"/>
    </row>
    <row r="10" spans="1:39" x14ac:dyDescent="0.3">
      <c r="A10"/>
      <c r="B10" t="s">
        <v>8</v>
      </c>
      <c r="C10" s="8">
        <v>53253.72</v>
      </c>
      <c r="D10" s="8">
        <v>87788.48000000001</v>
      </c>
      <c r="E10" s="8">
        <v>34534.760000000009</v>
      </c>
      <c r="F10" s="9">
        <v>0.64849479059866622</v>
      </c>
      <c r="I10" s="1" t="s">
        <v>8</v>
      </c>
      <c r="J10" s="2">
        <v>87788.48000000001</v>
      </c>
      <c r="L10" s="2">
        <v>3442.48</v>
      </c>
      <c r="M10" s="2">
        <v>26459.88</v>
      </c>
      <c r="N10" s="2">
        <v>1543.5599999999977</v>
      </c>
      <c r="O10" s="2">
        <v>18909.18</v>
      </c>
      <c r="P10" s="2">
        <v>10717.099999999999</v>
      </c>
      <c r="Q10" s="2">
        <v>23903.900000000009</v>
      </c>
      <c r="R10" s="2">
        <v>0</v>
      </c>
      <c r="S10" s="2">
        <v>356.76999999998952</v>
      </c>
      <c r="T10" s="2">
        <v>980.45000000001164</v>
      </c>
      <c r="U10" s="2">
        <v>38.279999999998836</v>
      </c>
      <c r="V10" s="2"/>
      <c r="X10" s="2"/>
      <c r="Y10" s="2"/>
      <c r="Z10" s="2"/>
    </row>
    <row r="11" spans="1:39" x14ac:dyDescent="0.3">
      <c r="A11"/>
      <c r="B11" t="s">
        <v>12</v>
      </c>
      <c r="C11" s="8">
        <v>74914.149999999994</v>
      </c>
      <c r="D11" s="8">
        <v>86187.16</v>
      </c>
      <c r="E11" s="8">
        <v>11273.010000000009</v>
      </c>
      <c r="F11" s="9">
        <v>0.15047904835067882</v>
      </c>
      <c r="I11" s="1" t="s">
        <v>12</v>
      </c>
      <c r="J11" s="2">
        <v>86187.16</v>
      </c>
      <c r="K11" s="2">
        <v>4606</v>
      </c>
      <c r="L11" s="2">
        <v>4393.2099999999991</v>
      </c>
      <c r="M11" s="2">
        <v>7100.380000000001</v>
      </c>
      <c r="N11" s="2">
        <v>9878.7200000000012</v>
      </c>
      <c r="O11" s="2">
        <v>6357.02</v>
      </c>
      <c r="P11" s="2">
        <v>12836.739999999998</v>
      </c>
      <c r="Q11" s="2">
        <v>10426.14</v>
      </c>
      <c r="R11" s="2">
        <v>3191.6699999999983</v>
      </c>
      <c r="S11" s="2">
        <v>6398.1000000000058</v>
      </c>
      <c r="T11" s="2">
        <v>9101.57</v>
      </c>
      <c r="U11" s="2">
        <v>8700.7700000000041</v>
      </c>
      <c r="V11" s="2"/>
      <c r="X11" s="2"/>
      <c r="Y11" s="2"/>
      <c r="Z11" s="2"/>
    </row>
    <row r="12" spans="1:39" x14ac:dyDescent="0.3">
      <c r="A12"/>
      <c r="B12" t="s">
        <v>85</v>
      </c>
      <c r="C12" s="8">
        <v>57553.770000000011</v>
      </c>
      <c r="D12" s="8">
        <v>78818.560000000012</v>
      </c>
      <c r="E12" s="8">
        <v>21264.79</v>
      </c>
      <c r="F12" s="9">
        <v>0.36947692566446988</v>
      </c>
      <c r="I12" s="1" t="s">
        <v>85</v>
      </c>
      <c r="J12" s="2">
        <v>78818.560000000012</v>
      </c>
      <c r="K12" s="2">
        <v>3870.95</v>
      </c>
      <c r="L12" s="2">
        <v>1103.3000000000002</v>
      </c>
      <c r="M12" s="2">
        <v>6089.5</v>
      </c>
      <c r="N12" s="2">
        <v>3309.8899999999994</v>
      </c>
      <c r="O12" s="2">
        <v>8214.8500000000022</v>
      </c>
      <c r="P12" s="2">
        <v>3793.1799999999967</v>
      </c>
      <c r="Q12" s="2">
        <v>7263.6600000000035</v>
      </c>
      <c r="R12" s="2">
        <v>2549.4599999999991</v>
      </c>
      <c r="S12" s="2">
        <v>6534.4499999999971</v>
      </c>
      <c r="T12" s="2">
        <v>11038.510000000002</v>
      </c>
      <c r="U12" s="2">
        <v>14777.370000000024</v>
      </c>
      <c r="V12" s="2"/>
      <c r="X12" s="2"/>
      <c r="Y12" s="2"/>
      <c r="Z12" s="2"/>
    </row>
    <row r="13" spans="1:39" x14ac:dyDescent="0.3">
      <c r="A13"/>
      <c r="B13" t="s">
        <v>14</v>
      </c>
      <c r="C13" s="8">
        <v>70114.429999999993</v>
      </c>
      <c r="D13" s="8">
        <v>75388.069999999978</v>
      </c>
      <c r="E13" s="8">
        <v>5273.6399999999849</v>
      </c>
      <c r="F13" s="9">
        <v>7.5214759643628115E-2</v>
      </c>
      <c r="I13" s="1" t="s">
        <v>14</v>
      </c>
      <c r="J13" s="2">
        <v>75388.069999999978</v>
      </c>
      <c r="K13" s="2">
        <v>1591.28</v>
      </c>
      <c r="L13" s="2">
        <v>12103.14</v>
      </c>
      <c r="M13" s="2">
        <v>3758.4499999999989</v>
      </c>
      <c r="N13" s="2">
        <v>1505.6100000000006</v>
      </c>
      <c r="O13" s="2">
        <v>2920.0699999999997</v>
      </c>
      <c r="P13" s="2">
        <v>9182.25</v>
      </c>
      <c r="Q13" s="2">
        <v>8456.6400000000031</v>
      </c>
      <c r="R13" s="2">
        <v>3673.9099999999962</v>
      </c>
      <c r="S13" s="2">
        <v>6541.9200000000128</v>
      </c>
      <c r="T13" s="2">
        <v>9026.109999999986</v>
      </c>
      <c r="U13" s="2">
        <v>6381.2800000000425</v>
      </c>
      <c r="V13" s="2"/>
      <c r="X13" s="2"/>
      <c r="Y13" s="2"/>
      <c r="Z13" s="2"/>
    </row>
    <row r="14" spans="1:39" x14ac:dyDescent="0.3">
      <c r="A14"/>
      <c r="B14" t="s">
        <v>84</v>
      </c>
      <c r="C14" s="8">
        <v>51776</v>
      </c>
      <c r="D14" s="8">
        <v>56530</v>
      </c>
      <c r="E14" s="8">
        <v>4754</v>
      </c>
      <c r="F14" s="9">
        <v>9.1818603213844163E-2</v>
      </c>
      <c r="I14" s="1" t="s">
        <v>84</v>
      </c>
      <c r="J14" s="2">
        <v>56530</v>
      </c>
      <c r="K14" s="2">
        <v>5575</v>
      </c>
      <c r="L14" s="2">
        <v>2620</v>
      </c>
      <c r="M14" s="2">
        <v>3308</v>
      </c>
      <c r="N14" s="2">
        <v>8751</v>
      </c>
      <c r="O14" s="2">
        <v>4981</v>
      </c>
      <c r="P14" s="2">
        <v>5524</v>
      </c>
      <c r="Q14" s="2">
        <v>7861</v>
      </c>
      <c r="R14" s="2">
        <v>764</v>
      </c>
      <c r="S14" s="2">
        <v>7643</v>
      </c>
      <c r="T14" s="2">
        <v>2715</v>
      </c>
      <c r="U14" s="2">
        <v>12691</v>
      </c>
      <c r="V14" s="2"/>
      <c r="X14" s="2"/>
      <c r="Y14" s="2"/>
      <c r="Z14" s="2"/>
    </row>
    <row r="15" spans="1:39" x14ac:dyDescent="0.3">
      <c r="A15"/>
      <c r="B15" t="s">
        <v>29</v>
      </c>
      <c r="C15" s="8">
        <v>34064.19</v>
      </c>
      <c r="D15" s="8">
        <v>54589.680000000008</v>
      </c>
      <c r="E15" s="8">
        <v>20525.490000000005</v>
      </c>
      <c r="F15" s="9">
        <v>0.60255329717219186</v>
      </c>
      <c r="I15" s="1" t="s">
        <v>29</v>
      </c>
      <c r="J15" s="2">
        <v>54589.680000000008</v>
      </c>
      <c r="K15" s="2">
        <v>2396.5700000000002</v>
      </c>
      <c r="L15" s="2">
        <v>3094.8399999999997</v>
      </c>
      <c r="M15" s="2">
        <v>6978.6100000000006</v>
      </c>
      <c r="N15" s="2">
        <v>8386.869999999999</v>
      </c>
      <c r="O15" s="2">
        <v>2189.4500000000007</v>
      </c>
      <c r="P15" s="2">
        <v>4580.6899999999987</v>
      </c>
      <c r="Q15" s="2">
        <v>4332.9799999999996</v>
      </c>
      <c r="R15" s="2">
        <v>3464.2299999999996</v>
      </c>
      <c r="S15" s="2">
        <v>6621.3899999999994</v>
      </c>
      <c r="T15" s="2">
        <v>6828.5600000000049</v>
      </c>
      <c r="U15" s="2">
        <v>9537.1599999999962</v>
      </c>
      <c r="V15" s="2"/>
      <c r="X15" s="2"/>
      <c r="Y15" s="2"/>
      <c r="Z15" s="2"/>
    </row>
    <row r="16" spans="1:39" x14ac:dyDescent="0.3">
      <c r="A16"/>
      <c r="B16" t="s">
        <v>20</v>
      </c>
      <c r="C16" s="8">
        <v>31811.85</v>
      </c>
      <c r="D16" s="8">
        <v>51114.77</v>
      </c>
      <c r="E16" s="8">
        <v>19302.919999999998</v>
      </c>
      <c r="F16" s="9">
        <v>0.60678395000605123</v>
      </c>
      <c r="I16" s="1" t="s">
        <v>20</v>
      </c>
      <c r="J16" s="2">
        <v>51114.77</v>
      </c>
      <c r="L16" s="2">
        <v>10307.75</v>
      </c>
      <c r="M16" s="2">
        <v>2932.1000000000004</v>
      </c>
      <c r="N16" s="2">
        <v>5732.5199999999986</v>
      </c>
      <c r="O16" s="2">
        <v>7268.25</v>
      </c>
      <c r="P16" s="2">
        <v>1459.9000000000015</v>
      </c>
      <c r="Q16" s="2">
        <v>743.59999999999854</v>
      </c>
      <c r="R16" s="2">
        <v>3988.630000000001</v>
      </c>
      <c r="S16" s="2">
        <v>9917.0199999999968</v>
      </c>
      <c r="T16" s="2">
        <v>4875.5</v>
      </c>
      <c r="U16" s="2">
        <v>7506.1000000000058</v>
      </c>
      <c r="V16" s="2"/>
      <c r="X16" s="2"/>
      <c r="Y16" s="2"/>
      <c r="Z16" s="2"/>
    </row>
    <row r="17" spans="1:38" x14ac:dyDescent="0.3">
      <c r="A17"/>
      <c r="B17" t="s">
        <v>63</v>
      </c>
      <c r="C17" s="8">
        <v>32982.779999999984</v>
      </c>
      <c r="D17" s="8">
        <v>41805.400000000009</v>
      </c>
      <c r="E17" s="8">
        <v>8822.6200000000244</v>
      </c>
      <c r="F17" s="9">
        <v>0.26749170324636151</v>
      </c>
      <c r="I17" s="1" t="s">
        <v>63</v>
      </c>
      <c r="J17" s="2">
        <v>41805.400000000009</v>
      </c>
      <c r="K17" s="2">
        <v>1424.7399999999998</v>
      </c>
      <c r="L17" s="2">
        <v>2767.3500000000004</v>
      </c>
      <c r="M17" s="2">
        <v>953.51999999999953</v>
      </c>
      <c r="N17" s="2">
        <v>3374.9900000000025</v>
      </c>
      <c r="O17" s="2">
        <v>6294.6299999999956</v>
      </c>
      <c r="P17" s="2">
        <v>3168.8800000000028</v>
      </c>
      <c r="Q17" s="2">
        <v>3572.4400000000023</v>
      </c>
      <c r="R17" s="2">
        <v>6611.6999999999935</v>
      </c>
      <c r="S17" s="2">
        <v>3419.5200000000004</v>
      </c>
      <c r="T17" s="2">
        <v>4381.2100000000064</v>
      </c>
      <c r="U17" s="2">
        <v>6984.820000000007</v>
      </c>
      <c r="V17" s="2"/>
      <c r="X17" s="2"/>
      <c r="Y17" s="2"/>
      <c r="Z17" s="2"/>
    </row>
    <row r="18" spans="1:38" x14ac:dyDescent="0.3">
      <c r="A18"/>
      <c r="B18" t="s">
        <v>57</v>
      </c>
      <c r="C18" s="8">
        <v>38305.94</v>
      </c>
      <c r="D18" s="8">
        <v>41197.68</v>
      </c>
      <c r="E18" s="8">
        <v>2891.739999999998</v>
      </c>
      <c r="F18" s="9">
        <v>7.5490641921331259E-2</v>
      </c>
      <c r="I18" s="1" t="s">
        <v>57</v>
      </c>
      <c r="J18" s="2">
        <v>41197.68</v>
      </c>
      <c r="K18" s="2">
        <v>2799.24</v>
      </c>
      <c r="L18" s="2">
        <v>5894.99</v>
      </c>
      <c r="M18" s="2">
        <v>1548.3600000000006</v>
      </c>
      <c r="N18" s="2">
        <v>1697.17</v>
      </c>
      <c r="O18" s="2">
        <v>8644.26</v>
      </c>
      <c r="P18" s="2">
        <v>1434.7700000000004</v>
      </c>
      <c r="Q18" s="2">
        <v>5361.869999999999</v>
      </c>
      <c r="R18" s="2">
        <v>3077.5600000000013</v>
      </c>
      <c r="S18" s="2">
        <v>3435.9400000000023</v>
      </c>
      <c r="T18" s="2">
        <v>7303.5199999999968</v>
      </c>
      <c r="U18" s="2">
        <v>0</v>
      </c>
      <c r="V18" s="2"/>
      <c r="X18" s="2"/>
      <c r="Y18" s="2"/>
      <c r="Z18" s="2"/>
    </row>
    <row r="19" spans="1:38" x14ac:dyDescent="0.3">
      <c r="A19"/>
      <c r="B19" t="s">
        <v>118</v>
      </c>
      <c r="C19" s="8">
        <v>21846</v>
      </c>
      <c r="D19" s="8">
        <v>32246</v>
      </c>
      <c r="E19" s="8">
        <v>10400</v>
      </c>
      <c r="F19" s="9">
        <v>0.47605969056120112</v>
      </c>
      <c r="I19" s="1" t="s">
        <v>118</v>
      </c>
      <c r="J19" s="2">
        <v>32246</v>
      </c>
      <c r="K19" s="2">
        <v>324</v>
      </c>
      <c r="L19" s="2">
        <v>3438</v>
      </c>
      <c r="M19" s="2">
        <v>1119</v>
      </c>
      <c r="N19" s="2">
        <v>3946</v>
      </c>
      <c r="O19" s="2">
        <v>2889</v>
      </c>
      <c r="P19" s="2">
        <v>3425</v>
      </c>
      <c r="Q19" s="2">
        <v>3563</v>
      </c>
      <c r="R19" s="2">
        <v>0</v>
      </c>
      <c r="S19" s="2">
        <v>7527</v>
      </c>
      <c r="T19" s="2">
        <v>2386</v>
      </c>
      <c r="U19" s="2">
        <v>8494</v>
      </c>
      <c r="V19" s="2"/>
      <c r="X19" s="2"/>
      <c r="Y19" s="2"/>
      <c r="Z19" s="2"/>
    </row>
    <row r="20" spans="1:38" x14ac:dyDescent="0.3">
      <c r="A20"/>
      <c r="B20" t="s">
        <v>80</v>
      </c>
      <c r="C20" s="8">
        <v>20984.579999999998</v>
      </c>
      <c r="D20" s="8">
        <v>28548.240000000013</v>
      </c>
      <c r="E20" s="8">
        <v>7563.6600000000144</v>
      </c>
      <c r="F20" s="9">
        <v>0.36043895088679467</v>
      </c>
      <c r="I20" s="1" t="s">
        <v>80</v>
      </c>
      <c r="J20" s="2">
        <v>28548.240000000013</v>
      </c>
      <c r="K20" s="2">
        <v>1259.96</v>
      </c>
      <c r="L20" s="2">
        <v>7662.0999999999995</v>
      </c>
      <c r="M20" s="2">
        <v>0</v>
      </c>
      <c r="N20" s="2">
        <v>1236.7499999999982</v>
      </c>
      <c r="O20" s="2">
        <v>2665.6800000000003</v>
      </c>
      <c r="P20" s="2">
        <v>3348.3800000000028</v>
      </c>
      <c r="Q20" s="2">
        <v>1081.2700000000023</v>
      </c>
      <c r="R20" s="2">
        <v>979.14999999999782</v>
      </c>
      <c r="S20" s="2">
        <v>5876.1200000000026</v>
      </c>
      <c r="T20" s="2">
        <v>4438.830000000009</v>
      </c>
      <c r="U20" s="2">
        <v>0</v>
      </c>
      <c r="V20" s="2"/>
      <c r="X20" s="2"/>
      <c r="Y20" s="2"/>
      <c r="Z20" s="2"/>
    </row>
    <row r="21" spans="1:38" x14ac:dyDescent="0.3">
      <c r="A21"/>
      <c r="B21" t="s">
        <v>67</v>
      </c>
      <c r="C21" s="8">
        <v>25327.59</v>
      </c>
      <c r="D21" s="8">
        <v>22091.27</v>
      </c>
      <c r="E21" s="8">
        <v>-3236.3199999999997</v>
      </c>
      <c r="F21" s="9">
        <v>-0.12777844240213931</v>
      </c>
      <c r="I21" s="1" t="s">
        <v>67</v>
      </c>
      <c r="J21" s="2">
        <v>22091.27</v>
      </c>
      <c r="L21" s="2">
        <v>2373.5</v>
      </c>
      <c r="M21" s="2">
        <v>848.51000000000022</v>
      </c>
      <c r="N21" s="2">
        <v>1343.29</v>
      </c>
      <c r="O21" s="2">
        <v>6373.6699999999992</v>
      </c>
      <c r="P21" s="2">
        <v>925.44000000000051</v>
      </c>
      <c r="Q21" s="2">
        <v>1747.4600000000009</v>
      </c>
      <c r="R21" s="2">
        <v>2367.8899999999994</v>
      </c>
      <c r="S21" s="2">
        <v>521.73000000000138</v>
      </c>
      <c r="T21" s="2">
        <v>1000.9399999999987</v>
      </c>
      <c r="U21" s="2">
        <v>0</v>
      </c>
      <c r="V21" s="2"/>
      <c r="X21" s="2"/>
      <c r="Y21" s="2"/>
      <c r="Z21" s="2"/>
    </row>
    <row r="22" spans="1:38" ht="16.5" customHeight="1" x14ac:dyDescent="0.3">
      <c r="A22"/>
      <c r="B22" t="s">
        <v>10</v>
      </c>
      <c r="C22" s="8">
        <v>14736</v>
      </c>
      <c r="D22" s="8">
        <v>21243</v>
      </c>
      <c r="E22" s="8">
        <v>6507</v>
      </c>
      <c r="F22" s="9">
        <v>0.44157166123778491</v>
      </c>
      <c r="I22" s="1" t="s">
        <v>10</v>
      </c>
      <c r="J22" s="2">
        <v>21243</v>
      </c>
      <c r="K22" s="2">
        <v>2269</v>
      </c>
      <c r="L22" s="2">
        <v>1623</v>
      </c>
      <c r="M22" s="2">
        <v>3127</v>
      </c>
      <c r="N22" s="2">
        <v>3412</v>
      </c>
      <c r="O22" s="2">
        <v>624</v>
      </c>
      <c r="P22" s="2">
        <v>1581</v>
      </c>
      <c r="Q22" s="2">
        <v>1919</v>
      </c>
      <c r="R22" s="2">
        <v>0</v>
      </c>
      <c r="S22" s="2">
        <v>2328</v>
      </c>
      <c r="T22" s="2">
        <v>3192</v>
      </c>
      <c r="U22" s="2">
        <v>2538</v>
      </c>
      <c r="V22" s="2"/>
      <c r="X22" s="2"/>
      <c r="Y22" s="2"/>
      <c r="Z22" s="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3">
      <c r="A23"/>
      <c r="B23" t="s">
        <v>101</v>
      </c>
      <c r="C23" s="8">
        <v>10119</v>
      </c>
      <c r="D23" s="8">
        <v>19982</v>
      </c>
      <c r="E23" s="8">
        <v>9863</v>
      </c>
      <c r="F23" s="9">
        <v>0.97470105741674073</v>
      </c>
      <c r="I23" s="1" t="s">
        <v>101</v>
      </c>
      <c r="J23" s="2">
        <v>19982</v>
      </c>
      <c r="K23" s="2">
        <v>1453.41</v>
      </c>
      <c r="L23" s="2">
        <v>225.6099999999999</v>
      </c>
      <c r="M23" s="2">
        <v>2944.98</v>
      </c>
      <c r="N23" s="2">
        <v>1655</v>
      </c>
      <c r="O23" s="2">
        <v>1704</v>
      </c>
      <c r="P23" s="2">
        <v>2731</v>
      </c>
      <c r="Q23" s="2">
        <v>3492</v>
      </c>
      <c r="R23" s="2">
        <v>515</v>
      </c>
      <c r="S23" s="2">
        <v>1906</v>
      </c>
      <c r="T23" s="2">
        <v>1131</v>
      </c>
      <c r="U23" s="2">
        <v>5190</v>
      </c>
      <c r="V23" s="2"/>
      <c r="X23" s="2"/>
      <c r="Y23" s="2"/>
      <c r="Z23" s="2"/>
    </row>
    <row r="24" spans="1:38" x14ac:dyDescent="0.3">
      <c r="A24"/>
      <c r="B24" t="s">
        <v>74</v>
      </c>
      <c r="C24" s="8">
        <v>9477.659999999998</v>
      </c>
      <c r="D24" s="8">
        <v>19372.109999999997</v>
      </c>
      <c r="E24" s="8">
        <v>9894.4499999999989</v>
      </c>
      <c r="F24" s="9">
        <v>1.0439760447198991</v>
      </c>
      <c r="I24" s="1" t="s">
        <v>74</v>
      </c>
      <c r="J24" s="2">
        <v>19372.109999999997</v>
      </c>
      <c r="K24" s="2">
        <v>1491.96</v>
      </c>
      <c r="L24" s="2">
        <v>2144.0500000000002</v>
      </c>
      <c r="M24" s="2">
        <v>2267.0699999999997</v>
      </c>
      <c r="N24" s="2">
        <v>1859.37</v>
      </c>
      <c r="O24" s="2">
        <v>4718.7600000000011</v>
      </c>
      <c r="P24" s="2">
        <v>1806.3700000000008</v>
      </c>
      <c r="Q24" s="2">
        <v>2933.5699999999997</v>
      </c>
      <c r="R24" s="2">
        <v>0</v>
      </c>
      <c r="S24" s="2">
        <v>0</v>
      </c>
      <c r="T24" s="2">
        <v>2150.9599999999955</v>
      </c>
      <c r="U24" s="2">
        <v>0</v>
      </c>
      <c r="V24" s="2"/>
      <c r="X24" s="2"/>
      <c r="Y24" s="2"/>
      <c r="Z24" s="2"/>
    </row>
    <row r="25" spans="1:38" x14ac:dyDescent="0.3">
      <c r="A25"/>
      <c r="B25" t="s">
        <v>82</v>
      </c>
      <c r="C25" s="8">
        <v>10877.69</v>
      </c>
      <c r="D25" s="8">
        <v>16472.919999999998</v>
      </c>
      <c r="E25" s="8">
        <v>5595.2299999999977</v>
      </c>
      <c r="F25" s="9">
        <v>0.51437667372392459</v>
      </c>
      <c r="I25" s="1" t="s">
        <v>82</v>
      </c>
      <c r="J25" s="2">
        <v>16472.919999999998</v>
      </c>
      <c r="K25" s="2">
        <v>0</v>
      </c>
      <c r="L25" s="2">
        <v>939.84</v>
      </c>
      <c r="M25" s="2">
        <v>2224.17</v>
      </c>
      <c r="N25" s="2">
        <v>7507.33</v>
      </c>
      <c r="O25" s="2">
        <v>597.92000000000007</v>
      </c>
      <c r="P25" s="2">
        <v>0</v>
      </c>
      <c r="Q25" s="2">
        <v>1557.5499999999993</v>
      </c>
      <c r="R25" s="2">
        <v>0</v>
      </c>
      <c r="S25" s="2">
        <v>1546.2399999999998</v>
      </c>
      <c r="T25" s="2">
        <v>2099.869999999999</v>
      </c>
      <c r="U25" s="2">
        <v>0</v>
      </c>
      <c r="V25" s="2"/>
      <c r="X25" s="2"/>
      <c r="Y25" s="2"/>
      <c r="Z25" s="2"/>
    </row>
    <row r="26" spans="1:38" x14ac:dyDescent="0.3">
      <c r="A26"/>
      <c r="B26" t="s">
        <v>40</v>
      </c>
      <c r="C26" s="8">
        <v>5871.74</v>
      </c>
      <c r="D26" s="8">
        <v>13292.59</v>
      </c>
      <c r="E26" s="8">
        <v>7420.85</v>
      </c>
      <c r="F26" s="9">
        <v>1.263824692510227</v>
      </c>
      <c r="I26" s="1" t="s">
        <v>40</v>
      </c>
      <c r="J26" s="2">
        <v>13292.59</v>
      </c>
      <c r="N26" s="2">
        <v>6489.9</v>
      </c>
      <c r="O26" s="2">
        <v>84.100000000000364</v>
      </c>
      <c r="P26" s="2">
        <v>276</v>
      </c>
      <c r="Q26" s="2">
        <v>0</v>
      </c>
      <c r="R26" s="2">
        <v>0.15999999999985448</v>
      </c>
      <c r="S26" s="2">
        <v>5869.33</v>
      </c>
      <c r="T26" s="2">
        <v>573.10000000000036</v>
      </c>
      <c r="U26" s="2">
        <v>0</v>
      </c>
      <c r="V26" s="2"/>
      <c r="X26" s="2"/>
      <c r="Y26" s="2"/>
      <c r="Z26" s="2"/>
    </row>
    <row r="27" spans="1:38" x14ac:dyDescent="0.3">
      <c r="A27"/>
      <c r="B27" t="s">
        <v>56</v>
      </c>
      <c r="C27" s="8">
        <v>12140.77</v>
      </c>
      <c r="D27" s="8">
        <v>12078.77</v>
      </c>
      <c r="E27" s="8">
        <v>-62</v>
      </c>
      <c r="F27" s="9">
        <v>-5.1067601148856445E-3</v>
      </c>
      <c r="I27" s="1" t="s">
        <v>56</v>
      </c>
      <c r="J27" s="2">
        <v>12078.77</v>
      </c>
      <c r="L27" s="2">
        <v>786</v>
      </c>
      <c r="M27" s="2">
        <v>2635</v>
      </c>
      <c r="N27" s="2">
        <v>1760</v>
      </c>
      <c r="O27" s="2">
        <v>549</v>
      </c>
      <c r="P27" s="2">
        <v>1402</v>
      </c>
      <c r="Q27" s="2">
        <v>2410</v>
      </c>
      <c r="R27" s="2">
        <v>0</v>
      </c>
      <c r="S27" s="2">
        <v>685</v>
      </c>
      <c r="T27" s="2">
        <v>987</v>
      </c>
      <c r="U27" s="2">
        <v>984.1899999999996</v>
      </c>
      <c r="V27" s="2"/>
      <c r="X27" s="2"/>
      <c r="Y27" s="2"/>
      <c r="Z27" s="2"/>
    </row>
    <row r="28" spans="1:38" x14ac:dyDescent="0.3">
      <c r="A28"/>
      <c r="B28" t="s">
        <v>60</v>
      </c>
      <c r="C28" s="8">
        <v>25502.06</v>
      </c>
      <c r="D28" s="8">
        <v>11168.55</v>
      </c>
      <c r="E28" s="8">
        <v>-14333.510000000002</v>
      </c>
      <c r="F28" s="9">
        <v>-0.56205302630454179</v>
      </c>
      <c r="I28" s="1" t="s">
        <v>60</v>
      </c>
      <c r="J28" s="2">
        <v>11168.55</v>
      </c>
      <c r="L28" s="2">
        <v>357.07000000000005</v>
      </c>
      <c r="M28" s="2">
        <v>1007.9699999999999</v>
      </c>
      <c r="N28" s="2">
        <v>275.23</v>
      </c>
      <c r="O28" s="2">
        <v>4259.58</v>
      </c>
      <c r="P28" s="2">
        <v>2477.9799999999996</v>
      </c>
      <c r="Q28" s="2">
        <v>2790.7199999999993</v>
      </c>
      <c r="R28" s="2">
        <v>0</v>
      </c>
      <c r="S28" s="2">
        <v>0</v>
      </c>
      <c r="T28" s="2">
        <v>0</v>
      </c>
      <c r="U28" s="2">
        <v>216.98999999999978</v>
      </c>
      <c r="V28" s="2"/>
      <c r="X28" s="2"/>
      <c r="Y28" s="2"/>
      <c r="Z28" s="2"/>
    </row>
    <row r="29" spans="1:38" x14ac:dyDescent="0.3">
      <c r="A29"/>
      <c r="B29" t="s">
        <v>91</v>
      </c>
      <c r="C29" s="8">
        <v>2569.23</v>
      </c>
      <c r="D29" s="8">
        <v>10760.44</v>
      </c>
      <c r="E29" s="8">
        <v>8191.2100000000009</v>
      </c>
      <c r="F29" s="9">
        <v>3.1881964635318756</v>
      </c>
      <c r="I29" s="1" t="s">
        <v>91</v>
      </c>
      <c r="J29" s="2">
        <v>10760.44</v>
      </c>
      <c r="L29" s="2">
        <v>1381.38</v>
      </c>
      <c r="M29" s="2">
        <v>0</v>
      </c>
      <c r="N29" s="2">
        <v>1245.7399999999998</v>
      </c>
      <c r="O29" s="2">
        <v>134.97000000000025</v>
      </c>
      <c r="P29" s="2">
        <v>5964.84</v>
      </c>
      <c r="Q29" s="2">
        <v>1577</v>
      </c>
      <c r="R29" s="2">
        <v>456.51000000000022</v>
      </c>
      <c r="S29" s="2">
        <v>0</v>
      </c>
      <c r="T29" s="2">
        <v>0</v>
      </c>
      <c r="U29" s="2">
        <v>0</v>
      </c>
      <c r="V29" s="2"/>
      <c r="X29" s="2"/>
      <c r="Y29" s="2"/>
      <c r="Z29" s="2"/>
    </row>
    <row r="30" spans="1:38" x14ac:dyDescent="0.3">
      <c r="A30"/>
      <c r="B30" t="s">
        <v>115</v>
      </c>
      <c r="C30" s="8">
        <v>17325.913043478264</v>
      </c>
      <c r="D30" s="8">
        <v>10415.086956521742</v>
      </c>
      <c r="E30" s="8">
        <v>-6910.826086956522</v>
      </c>
      <c r="F30" s="9">
        <v>-0.39887225969645868</v>
      </c>
      <c r="I30" s="1" t="s">
        <v>115</v>
      </c>
      <c r="J30" s="2">
        <v>10415.086956521742</v>
      </c>
      <c r="K30" s="2">
        <v>139</v>
      </c>
      <c r="L30" s="2">
        <v>1550</v>
      </c>
      <c r="M30" s="2">
        <v>576</v>
      </c>
      <c r="N30" s="2">
        <v>78</v>
      </c>
      <c r="O30" s="2">
        <v>1456</v>
      </c>
      <c r="P30" s="2">
        <v>3385</v>
      </c>
      <c r="Q30" s="2">
        <v>0</v>
      </c>
      <c r="R30" s="2">
        <v>0</v>
      </c>
      <c r="S30" s="2">
        <v>1581</v>
      </c>
      <c r="T30" s="2">
        <v>0</v>
      </c>
      <c r="U30" s="2">
        <v>4756</v>
      </c>
      <c r="V30" s="2"/>
      <c r="X30" s="2"/>
      <c r="Y30" s="2"/>
      <c r="Z30" s="2"/>
    </row>
    <row r="31" spans="1:38" x14ac:dyDescent="0.3">
      <c r="A31"/>
      <c r="B31" t="s">
        <v>47</v>
      </c>
      <c r="C31" s="8">
        <v>8245.86</v>
      </c>
      <c r="D31" s="8">
        <v>8737.7800000000007</v>
      </c>
      <c r="E31" s="8">
        <v>491.92000000000007</v>
      </c>
      <c r="F31" s="9">
        <v>5.9656603434935729E-2</v>
      </c>
      <c r="I31" s="1" t="s">
        <v>47</v>
      </c>
      <c r="J31" s="2">
        <v>8737.7800000000007</v>
      </c>
      <c r="K31" s="2">
        <v>1276.18</v>
      </c>
      <c r="L31" s="2">
        <v>509.6099999999999</v>
      </c>
      <c r="M31" s="2">
        <v>0</v>
      </c>
      <c r="N31" s="2">
        <v>1266</v>
      </c>
      <c r="O31" s="2">
        <v>335.59999999999991</v>
      </c>
      <c r="P31" s="2">
        <v>974.50999999999976</v>
      </c>
      <c r="Q31" s="2">
        <v>1090.08</v>
      </c>
      <c r="R31" s="2">
        <v>0</v>
      </c>
      <c r="S31" s="2">
        <v>913.40000000000055</v>
      </c>
      <c r="T31" s="2">
        <v>1338.2799999999997</v>
      </c>
      <c r="U31" s="2">
        <v>1723.2100000000009</v>
      </c>
      <c r="V31" s="2"/>
      <c r="X31" s="2"/>
      <c r="Y31" s="2"/>
      <c r="Z31" s="2"/>
    </row>
    <row r="32" spans="1:38" x14ac:dyDescent="0.3">
      <c r="A32"/>
      <c r="B32" t="s">
        <v>45</v>
      </c>
      <c r="C32" s="8">
        <v>4730.46</v>
      </c>
      <c r="D32" s="8">
        <v>8658.61</v>
      </c>
      <c r="E32" s="8">
        <v>3928.1500000000005</v>
      </c>
      <c r="F32" s="9">
        <v>0.83039492987996955</v>
      </c>
      <c r="I32" s="1" t="s">
        <v>45</v>
      </c>
      <c r="J32" s="2">
        <v>8658.61</v>
      </c>
      <c r="K32" s="2">
        <v>579.97</v>
      </c>
      <c r="L32" s="2">
        <v>1126.3999999999999</v>
      </c>
      <c r="M32" s="2">
        <v>880.41000000000031</v>
      </c>
      <c r="N32" s="2">
        <v>121.25999999999976</v>
      </c>
      <c r="O32" s="2">
        <v>898.77</v>
      </c>
      <c r="P32" s="2">
        <v>0</v>
      </c>
      <c r="Q32" s="2">
        <v>1530.4600000000005</v>
      </c>
      <c r="R32" s="2">
        <v>0</v>
      </c>
      <c r="S32" s="2">
        <v>2280.3899999999994</v>
      </c>
      <c r="T32" s="2">
        <v>0</v>
      </c>
      <c r="U32" s="2">
        <v>1770.3999999999996</v>
      </c>
      <c r="V32" s="2"/>
      <c r="X32" s="2"/>
      <c r="Y32" s="2"/>
      <c r="Z32" s="2"/>
    </row>
    <row r="33" spans="1:26" x14ac:dyDescent="0.3">
      <c r="A33"/>
      <c r="B33" t="s">
        <v>39</v>
      </c>
      <c r="C33" s="8">
        <v>3946.27</v>
      </c>
      <c r="D33" s="8">
        <v>8477.36</v>
      </c>
      <c r="E33" s="8">
        <v>4531.09</v>
      </c>
      <c r="F33" s="9">
        <v>1.1481956379061748</v>
      </c>
      <c r="I33" s="1" t="s">
        <v>39</v>
      </c>
      <c r="J33" s="2">
        <v>8477.36</v>
      </c>
      <c r="L33" s="2">
        <v>0</v>
      </c>
      <c r="M33" s="2">
        <v>2299.29</v>
      </c>
      <c r="N33" s="2">
        <v>1841.4499999999998</v>
      </c>
      <c r="O33" s="2">
        <v>519.02000000000044</v>
      </c>
      <c r="P33" s="2">
        <v>198.64999999999964</v>
      </c>
      <c r="Q33" s="2">
        <v>1044</v>
      </c>
      <c r="R33" s="2">
        <v>0</v>
      </c>
      <c r="S33" s="2">
        <v>1145.0500000000002</v>
      </c>
      <c r="T33" s="2">
        <v>0</v>
      </c>
      <c r="U33" s="2">
        <v>2088.04</v>
      </c>
      <c r="V33" s="2"/>
      <c r="X33" s="2"/>
      <c r="Y33" s="2"/>
      <c r="Z33" s="2"/>
    </row>
    <row r="34" spans="1:26" x14ac:dyDescent="0.3">
      <c r="A34"/>
      <c r="B34" t="s">
        <v>25</v>
      </c>
      <c r="C34" s="8">
        <v>6508</v>
      </c>
      <c r="D34" s="8">
        <v>7725</v>
      </c>
      <c r="E34" s="8">
        <v>1217</v>
      </c>
      <c r="F34" s="9">
        <v>0.18700061462814999</v>
      </c>
      <c r="I34" s="1" t="s">
        <v>25</v>
      </c>
      <c r="J34" s="2">
        <v>7725</v>
      </c>
      <c r="K34" s="2">
        <v>1207</v>
      </c>
      <c r="L34" s="2">
        <v>259</v>
      </c>
      <c r="M34" s="2">
        <v>127</v>
      </c>
      <c r="N34" s="2">
        <v>396</v>
      </c>
      <c r="O34" s="2">
        <v>543</v>
      </c>
      <c r="P34" s="2">
        <v>1601</v>
      </c>
      <c r="Q34" s="2">
        <v>950</v>
      </c>
      <c r="R34" s="2">
        <v>0</v>
      </c>
      <c r="S34" s="2">
        <v>269</v>
      </c>
      <c r="T34" s="2">
        <v>587</v>
      </c>
      <c r="U34" s="2">
        <v>587</v>
      </c>
      <c r="V34" s="2"/>
      <c r="X34" s="2"/>
      <c r="Y34" s="2"/>
      <c r="Z34" s="2"/>
    </row>
    <row r="35" spans="1:26" x14ac:dyDescent="0.3">
      <c r="A35"/>
      <c r="B35" t="s">
        <v>95</v>
      </c>
      <c r="C35" s="8">
        <v>6074.89</v>
      </c>
      <c r="D35" s="8">
        <v>7548.5699999999988</v>
      </c>
      <c r="E35" s="8">
        <v>1473.6799999999985</v>
      </c>
      <c r="F35" s="9">
        <v>0.24258546245281787</v>
      </c>
      <c r="I35" s="1" t="s">
        <v>95</v>
      </c>
      <c r="J35" s="2">
        <v>7548.5699999999988</v>
      </c>
      <c r="K35" s="2">
        <v>1423.5700000000002</v>
      </c>
      <c r="L35" s="2">
        <v>85.449999999999818</v>
      </c>
      <c r="M35" s="2">
        <v>967.48</v>
      </c>
      <c r="N35" s="2">
        <v>1306.9700000000003</v>
      </c>
      <c r="O35" s="2">
        <v>595.85999999999967</v>
      </c>
      <c r="P35" s="2">
        <v>537.81999999999971</v>
      </c>
      <c r="Q35" s="2">
        <v>0</v>
      </c>
      <c r="R35" s="2">
        <v>0</v>
      </c>
      <c r="S35" s="2">
        <v>1600.7999999999993</v>
      </c>
      <c r="T35" s="2">
        <v>1030.6199999999999</v>
      </c>
      <c r="U35" s="2">
        <v>0</v>
      </c>
      <c r="V35" s="2"/>
      <c r="X35" s="2"/>
      <c r="Y35" s="2"/>
      <c r="Z35" s="2"/>
    </row>
    <row r="36" spans="1:26" x14ac:dyDescent="0.3">
      <c r="A36"/>
      <c r="B36" t="s">
        <v>11</v>
      </c>
      <c r="C36" s="8">
        <v>6796.6500000000087</v>
      </c>
      <c r="D36" s="8">
        <v>6796.6500000000087</v>
      </c>
      <c r="E36" s="8">
        <v>0</v>
      </c>
      <c r="F36" s="9">
        <v>0</v>
      </c>
      <c r="I36" s="1" t="s">
        <v>11</v>
      </c>
      <c r="J36" s="2">
        <v>6796.6500000000087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5958</v>
      </c>
      <c r="V36" s="2"/>
      <c r="X36" s="2"/>
      <c r="Y36" s="2"/>
      <c r="Z36" s="2"/>
    </row>
    <row r="37" spans="1:26" x14ac:dyDescent="0.3">
      <c r="A37"/>
      <c r="B37" t="s">
        <v>83</v>
      </c>
      <c r="C37" s="8">
        <v>5906.2099999999991</v>
      </c>
      <c r="D37" s="8">
        <v>5906.2099999999991</v>
      </c>
      <c r="E37" s="8">
        <v>0</v>
      </c>
      <c r="F37" s="9">
        <v>0</v>
      </c>
      <c r="I37" s="1" t="s">
        <v>83</v>
      </c>
      <c r="J37" s="2">
        <v>5906.2099999999991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4980.6200000000026</v>
      </c>
      <c r="V37" s="2"/>
      <c r="X37" s="2"/>
      <c r="Y37" s="2"/>
      <c r="Z37" s="2"/>
    </row>
    <row r="38" spans="1:26" x14ac:dyDescent="0.3">
      <c r="A38"/>
      <c r="B38" t="s">
        <v>99</v>
      </c>
      <c r="C38" s="8">
        <v>1684.27</v>
      </c>
      <c r="D38" s="8">
        <v>5696.75</v>
      </c>
      <c r="E38" s="8">
        <v>4012.48</v>
      </c>
      <c r="F38" s="9">
        <v>2.3823258741175701</v>
      </c>
      <c r="I38" s="1" t="s">
        <v>99</v>
      </c>
      <c r="J38" s="2">
        <v>5696.75</v>
      </c>
      <c r="K38" s="2">
        <v>490.39</v>
      </c>
      <c r="L38" s="2">
        <v>0</v>
      </c>
      <c r="M38" s="2">
        <v>781.18</v>
      </c>
      <c r="N38" s="2">
        <v>0</v>
      </c>
      <c r="O38" s="2">
        <v>0</v>
      </c>
      <c r="P38" s="2">
        <v>553.23</v>
      </c>
      <c r="Q38" s="2">
        <v>619.04000000000019</v>
      </c>
      <c r="R38" s="2">
        <v>0</v>
      </c>
      <c r="S38" s="2">
        <v>1177.9299999999998</v>
      </c>
      <c r="T38" s="2">
        <v>1541.8600000000001</v>
      </c>
      <c r="U38" s="2">
        <v>1216.0199999999995</v>
      </c>
      <c r="V38" s="2"/>
      <c r="X38" s="2"/>
      <c r="Y38" s="2"/>
      <c r="Z38" s="2"/>
    </row>
    <row r="39" spans="1:26" x14ac:dyDescent="0.3">
      <c r="A39"/>
      <c r="B39" t="s">
        <v>15</v>
      </c>
      <c r="C39" s="8">
        <v>9959.2900000000009</v>
      </c>
      <c r="D39" s="8">
        <v>5170.88</v>
      </c>
      <c r="E39" s="8">
        <v>-4788.4100000000008</v>
      </c>
      <c r="F39" s="9">
        <v>-0.4807983300014359</v>
      </c>
      <c r="I39" s="1" t="s">
        <v>15</v>
      </c>
      <c r="J39" s="2">
        <v>5170.88</v>
      </c>
      <c r="L39" s="2">
        <v>0</v>
      </c>
      <c r="M39" s="2">
        <v>1605.78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2212.1499999999996</v>
      </c>
      <c r="T39" s="2">
        <v>0</v>
      </c>
      <c r="U39" s="2">
        <v>2404.98</v>
      </c>
      <c r="V39" s="2"/>
      <c r="X39" s="2"/>
      <c r="Y39" s="2"/>
      <c r="Z39" s="2"/>
    </row>
    <row r="40" spans="1:26" x14ac:dyDescent="0.3">
      <c r="A40"/>
      <c r="B40" t="s">
        <v>66</v>
      </c>
      <c r="C40" s="8">
        <v>4150.6000000000004</v>
      </c>
      <c r="D40" s="8">
        <v>5064.67</v>
      </c>
      <c r="E40" s="8">
        <v>914.06999999999971</v>
      </c>
      <c r="F40" s="9">
        <v>0.22022599142292676</v>
      </c>
      <c r="I40" s="1" t="s">
        <v>66</v>
      </c>
      <c r="J40" s="2">
        <v>5064.67</v>
      </c>
      <c r="K40" s="2">
        <v>614.03</v>
      </c>
      <c r="L40" s="2">
        <v>0</v>
      </c>
      <c r="M40" s="2">
        <v>982.63000000000011</v>
      </c>
      <c r="N40" s="2">
        <v>0</v>
      </c>
      <c r="O40" s="2">
        <v>0</v>
      </c>
      <c r="P40" s="2">
        <v>1303.47</v>
      </c>
      <c r="Q40" s="2">
        <v>0</v>
      </c>
      <c r="R40" s="2">
        <v>22.75</v>
      </c>
      <c r="S40" s="2">
        <v>2141.79</v>
      </c>
      <c r="T40" s="2">
        <v>0</v>
      </c>
      <c r="U40" s="2">
        <v>0</v>
      </c>
      <c r="V40" s="2"/>
      <c r="X40" s="2"/>
      <c r="Y40" s="2"/>
      <c r="Z40" s="2"/>
    </row>
    <row r="41" spans="1:26" x14ac:dyDescent="0.3">
      <c r="A41"/>
      <c r="B41" t="s">
        <v>31</v>
      </c>
      <c r="C41" s="8">
        <v>2762.2800000000007</v>
      </c>
      <c r="D41" s="8">
        <v>5054.3200000000015</v>
      </c>
      <c r="E41" s="8">
        <v>2292.0400000000009</v>
      </c>
      <c r="F41" s="9">
        <v>0.82976381829503176</v>
      </c>
      <c r="I41" s="1" t="s">
        <v>31</v>
      </c>
      <c r="J41" s="2">
        <v>5054.3200000000015</v>
      </c>
      <c r="K41" s="2">
        <v>0</v>
      </c>
      <c r="L41" s="2">
        <v>815.66000000000008</v>
      </c>
      <c r="M41" s="2">
        <v>894.7199999999998</v>
      </c>
      <c r="N41" s="2">
        <v>-8.7599999999999909</v>
      </c>
      <c r="O41" s="2">
        <v>0</v>
      </c>
      <c r="P41" s="2">
        <v>1990.9100000000005</v>
      </c>
      <c r="Q41" s="2">
        <v>0</v>
      </c>
      <c r="R41" s="2">
        <v>0</v>
      </c>
      <c r="S41" s="2">
        <v>0</v>
      </c>
      <c r="T41" s="2">
        <v>1361.7900000000004</v>
      </c>
      <c r="U41" s="2">
        <v>0</v>
      </c>
      <c r="V41" s="2"/>
      <c r="X41" s="2"/>
      <c r="Y41" s="2"/>
      <c r="Z41" s="2"/>
    </row>
    <row r="42" spans="1:26" x14ac:dyDescent="0.3">
      <c r="A42"/>
      <c r="B42" t="s">
        <v>71</v>
      </c>
      <c r="C42" s="8">
        <v>0</v>
      </c>
      <c r="D42" s="8">
        <v>4927.5199999999995</v>
      </c>
      <c r="E42" s="8">
        <v>4927.5199999999995</v>
      </c>
      <c r="F42" s="9" t="e">
        <v>#DIV/0!</v>
      </c>
      <c r="I42" s="1" t="s">
        <v>71</v>
      </c>
      <c r="J42" s="2">
        <v>4927.5199999999995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881.06</v>
      </c>
      <c r="T42" s="2">
        <v>4046.4599999999996</v>
      </c>
      <c r="U42" s="2">
        <v>0</v>
      </c>
      <c r="V42" s="2"/>
      <c r="X42" s="2"/>
      <c r="Y42" s="2"/>
      <c r="Z42" s="2"/>
    </row>
    <row r="43" spans="1:26" x14ac:dyDescent="0.3">
      <c r="A43"/>
      <c r="B43" t="s">
        <v>22</v>
      </c>
      <c r="C43" s="8">
        <v>12991.62</v>
      </c>
      <c r="D43" s="8">
        <v>4750.3760000000002</v>
      </c>
      <c r="E43" s="8">
        <v>-8241.2440000000006</v>
      </c>
      <c r="F43" s="9">
        <v>-0.63435075841196098</v>
      </c>
      <c r="I43" s="1" t="s">
        <v>22</v>
      </c>
      <c r="J43" s="2">
        <v>4750.3760000000002</v>
      </c>
      <c r="K43" s="2">
        <v>415.01</v>
      </c>
      <c r="L43" s="2">
        <v>1348.9</v>
      </c>
      <c r="M43" s="2">
        <v>375.20999999999981</v>
      </c>
      <c r="N43" s="2">
        <v>47.615999999999985</v>
      </c>
      <c r="O43" s="2">
        <v>0</v>
      </c>
      <c r="P43" s="2">
        <v>0</v>
      </c>
      <c r="Q43" s="2">
        <v>834.66400000000021</v>
      </c>
      <c r="R43" s="2">
        <v>0</v>
      </c>
      <c r="S43" s="2">
        <v>1532.3839999999996</v>
      </c>
      <c r="T43" s="2">
        <v>0</v>
      </c>
      <c r="U43" s="2">
        <v>0</v>
      </c>
      <c r="V43" s="2"/>
      <c r="X43" s="2"/>
      <c r="Y43" s="2"/>
      <c r="Z43" s="2"/>
    </row>
    <row r="44" spans="1:26" x14ac:dyDescent="0.3">
      <c r="A44"/>
      <c r="B44" t="s">
        <v>79</v>
      </c>
      <c r="C44" s="8">
        <v>897</v>
      </c>
      <c r="D44" s="8">
        <v>4323</v>
      </c>
      <c r="E44" s="8">
        <v>3426</v>
      </c>
      <c r="F44" s="9">
        <v>3.8193979933110365</v>
      </c>
      <c r="I44" s="1" t="s">
        <v>79</v>
      </c>
      <c r="J44" s="2">
        <v>4323</v>
      </c>
      <c r="K44" s="2">
        <v>558</v>
      </c>
      <c r="L44" s="2">
        <v>163</v>
      </c>
      <c r="M44" s="2">
        <v>279</v>
      </c>
      <c r="N44" s="2">
        <v>279</v>
      </c>
      <c r="O44" s="2">
        <v>508</v>
      </c>
      <c r="P44" s="2">
        <v>888</v>
      </c>
      <c r="Q44" s="2">
        <v>0</v>
      </c>
      <c r="R44" s="2">
        <v>0</v>
      </c>
      <c r="S44" s="2">
        <v>751</v>
      </c>
      <c r="T44" s="2">
        <v>0</v>
      </c>
      <c r="U44" s="2">
        <v>627</v>
      </c>
      <c r="V44" s="2"/>
      <c r="X44" s="2"/>
      <c r="Y44" s="2"/>
      <c r="Z44" s="2"/>
    </row>
    <row r="45" spans="1:26" x14ac:dyDescent="0.3">
      <c r="A45"/>
      <c r="B45" t="s">
        <v>21</v>
      </c>
      <c r="C45" s="8">
        <v>3819.74</v>
      </c>
      <c r="D45" s="8">
        <v>4139.34</v>
      </c>
      <c r="E45" s="8">
        <v>319.60000000000036</v>
      </c>
      <c r="F45" s="9">
        <v>8.3670616324671432E-2</v>
      </c>
      <c r="I45" s="1" t="s">
        <v>21</v>
      </c>
      <c r="J45" s="2">
        <v>4139.34</v>
      </c>
      <c r="K45" s="2">
        <v>0</v>
      </c>
      <c r="L45" s="2">
        <v>964.15</v>
      </c>
      <c r="M45" s="2">
        <v>0</v>
      </c>
      <c r="N45" s="2">
        <v>598.94999999999993</v>
      </c>
      <c r="O45" s="2">
        <v>0</v>
      </c>
      <c r="P45" s="2">
        <v>1187.5900000000001</v>
      </c>
      <c r="Q45" s="2">
        <v>0</v>
      </c>
      <c r="R45" s="2">
        <v>0</v>
      </c>
      <c r="S45" s="2">
        <v>0</v>
      </c>
      <c r="T45" s="2">
        <v>1388.65</v>
      </c>
      <c r="U45" s="2">
        <v>0</v>
      </c>
      <c r="V45" s="2"/>
      <c r="X45" s="2"/>
      <c r="Y45" s="2"/>
      <c r="Z45" s="2"/>
    </row>
    <row r="46" spans="1:26" x14ac:dyDescent="0.3">
      <c r="A46"/>
      <c r="B46" t="s">
        <v>17</v>
      </c>
      <c r="C46" s="8">
        <v>6394.8000000000011</v>
      </c>
      <c r="D46" s="8">
        <v>3878.5699999999997</v>
      </c>
      <c r="E46" s="8">
        <v>-2516.2300000000014</v>
      </c>
      <c r="F46" s="9">
        <v>-0.39348064052042298</v>
      </c>
      <c r="I46" s="1" t="s">
        <v>17</v>
      </c>
      <c r="J46" s="2">
        <v>3878.5699999999997</v>
      </c>
      <c r="K46" s="2">
        <v>0</v>
      </c>
      <c r="L46" s="2">
        <v>0</v>
      </c>
      <c r="M46" s="2">
        <v>0</v>
      </c>
      <c r="N46" s="2">
        <v>1511.1299999999999</v>
      </c>
      <c r="O46" s="2">
        <v>0</v>
      </c>
      <c r="P46" s="2">
        <v>864.59000000000037</v>
      </c>
      <c r="Q46" s="2">
        <v>0</v>
      </c>
      <c r="R46" s="2">
        <v>0</v>
      </c>
      <c r="S46" s="2">
        <v>996.42000000000007</v>
      </c>
      <c r="T46" s="2">
        <v>506.42999999999938</v>
      </c>
      <c r="U46" s="2">
        <v>0</v>
      </c>
      <c r="V46" s="2"/>
      <c r="X46" s="2"/>
      <c r="Y46" s="2"/>
      <c r="Z46" s="2"/>
    </row>
    <row r="47" spans="1:26" x14ac:dyDescent="0.3">
      <c r="A47"/>
      <c r="B47" t="s">
        <v>30</v>
      </c>
      <c r="C47" s="8">
        <v>3838</v>
      </c>
      <c r="D47" s="8">
        <v>3425</v>
      </c>
      <c r="E47" s="8">
        <v>-413</v>
      </c>
      <c r="F47" s="9">
        <v>-0.107608129233976</v>
      </c>
      <c r="I47" s="1" t="s">
        <v>30</v>
      </c>
      <c r="J47" s="2">
        <v>3425</v>
      </c>
      <c r="K47" s="2">
        <v>0</v>
      </c>
      <c r="L47" s="2">
        <v>237</v>
      </c>
      <c r="M47" s="2">
        <v>0</v>
      </c>
      <c r="N47" s="2">
        <v>0</v>
      </c>
      <c r="O47" s="2">
        <v>0</v>
      </c>
      <c r="P47" s="2">
        <v>0</v>
      </c>
      <c r="Q47" s="2">
        <v>1400</v>
      </c>
      <c r="R47" s="2">
        <v>0</v>
      </c>
      <c r="S47" s="2">
        <v>184</v>
      </c>
      <c r="T47" s="2">
        <v>257</v>
      </c>
      <c r="U47" s="2">
        <v>0</v>
      </c>
      <c r="V47" s="2"/>
      <c r="X47" s="2"/>
      <c r="Y47" s="2"/>
      <c r="Z47" s="2"/>
    </row>
    <row r="48" spans="1:26" x14ac:dyDescent="0.3">
      <c r="A48"/>
      <c r="B48" t="s">
        <v>49</v>
      </c>
      <c r="C48" s="8">
        <v>0</v>
      </c>
      <c r="D48" s="8">
        <v>3227.09</v>
      </c>
      <c r="E48" s="8">
        <v>3227.09</v>
      </c>
      <c r="F48" s="9" t="e">
        <v>#DIV/0!</v>
      </c>
      <c r="I48" s="1" t="s">
        <v>49</v>
      </c>
      <c r="J48" s="2">
        <v>3227.09</v>
      </c>
      <c r="K48" s="2">
        <v>657</v>
      </c>
      <c r="L48" s="2">
        <v>-0.24000000000000909</v>
      </c>
      <c r="M48" s="2">
        <v>973.56999999999994</v>
      </c>
      <c r="N48" s="2">
        <v>0</v>
      </c>
      <c r="O48" s="2">
        <v>762.67000000000007</v>
      </c>
      <c r="P48" s="2">
        <v>88.720000000000255</v>
      </c>
      <c r="Q48" s="2">
        <v>0</v>
      </c>
      <c r="R48" s="2">
        <v>693.27999999999975</v>
      </c>
      <c r="S48" s="2">
        <v>52.090000000000146</v>
      </c>
      <c r="T48" s="2">
        <v>0</v>
      </c>
      <c r="U48" s="2">
        <v>701.96</v>
      </c>
      <c r="V48" s="2"/>
      <c r="X48" s="2"/>
      <c r="Y48" s="2"/>
      <c r="Z48" s="2"/>
    </row>
    <row r="49" spans="1:26" x14ac:dyDescent="0.3">
      <c r="A49"/>
      <c r="B49" t="s">
        <v>51</v>
      </c>
      <c r="C49" s="8">
        <v>0</v>
      </c>
      <c r="D49" s="8">
        <v>2678.34</v>
      </c>
      <c r="E49" s="8">
        <v>2678.34</v>
      </c>
      <c r="F49" s="9" t="e">
        <v>#DIV/0!</v>
      </c>
      <c r="I49" s="1" t="s">
        <v>51</v>
      </c>
      <c r="J49" s="2">
        <v>2678.34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2678.34</v>
      </c>
      <c r="U49" s="2">
        <v>563.19999999999982</v>
      </c>
      <c r="V49" s="2"/>
      <c r="X49" s="2"/>
      <c r="Y49" s="2"/>
      <c r="Z49" s="2"/>
    </row>
    <row r="50" spans="1:26" x14ac:dyDescent="0.3">
      <c r="A50"/>
      <c r="B50" t="s">
        <v>43</v>
      </c>
      <c r="C50" s="8">
        <v>2964.78</v>
      </c>
      <c r="D50" s="8">
        <v>2509.35</v>
      </c>
      <c r="E50" s="8">
        <v>-455.43000000000029</v>
      </c>
      <c r="F50" s="9">
        <v>-0.15361342156922275</v>
      </c>
      <c r="I50" s="1" t="s">
        <v>43</v>
      </c>
      <c r="J50" s="2">
        <v>2509.35</v>
      </c>
      <c r="K50" s="2">
        <v>0</v>
      </c>
      <c r="L50" s="2">
        <v>2103.15</v>
      </c>
      <c r="M50" s="2">
        <v>0</v>
      </c>
      <c r="N50" s="2">
        <v>0</v>
      </c>
      <c r="O50" s="2">
        <v>0</v>
      </c>
      <c r="P50" s="2">
        <v>169.34999999999991</v>
      </c>
      <c r="Q50" s="2">
        <v>236.84999999999991</v>
      </c>
      <c r="R50" s="2">
        <v>0</v>
      </c>
      <c r="S50" s="2">
        <v>0</v>
      </c>
      <c r="T50" s="2">
        <v>0</v>
      </c>
      <c r="U50" s="2">
        <v>1162.3499999999999</v>
      </c>
      <c r="V50" s="2"/>
      <c r="X50" s="2"/>
      <c r="Y50" s="2"/>
      <c r="Z50" s="2"/>
    </row>
    <row r="51" spans="1:26" x14ac:dyDescent="0.3">
      <c r="A51"/>
      <c r="B51" t="s">
        <v>37</v>
      </c>
      <c r="C51" s="8">
        <v>2328.9699999999998</v>
      </c>
      <c r="D51" s="8">
        <v>1709.2699999999998</v>
      </c>
      <c r="E51" s="8">
        <v>-619.70000000000005</v>
      </c>
      <c r="F51" s="9">
        <v>-0.26608329003808551</v>
      </c>
      <c r="I51" s="1" t="s">
        <v>37</v>
      </c>
      <c r="J51" s="2">
        <v>1709.2699999999998</v>
      </c>
      <c r="K51" s="2">
        <v>0</v>
      </c>
      <c r="L51" s="2">
        <v>266.49599999999998</v>
      </c>
      <c r="M51" s="2">
        <v>4.0000000000190994E-3</v>
      </c>
      <c r="N51" s="2">
        <v>349.91999999999996</v>
      </c>
      <c r="O51" s="2">
        <v>242.72000000000003</v>
      </c>
      <c r="P51" s="2">
        <v>0</v>
      </c>
      <c r="Q51" s="2">
        <v>0</v>
      </c>
      <c r="R51" s="2">
        <v>555.55000000000007</v>
      </c>
      <c r="S51" s="2">
        <v>0</v>
      </c>
      <c r="T51" s="2">
        <v>0</v>
      </c>
      <c r="U51" s="2">
        <v>337.20000000000005</v>
      </c>
      <c r="V51" s="2"/>
      <c r="X51" s="2"/>
      <c r="Y51" s="2"/>
      <c r="Z51" s="2"/>
    </row>
    <row r="52" spans="1:26" x14ac:dyDescent="0.3">
      <c r="A52"/>
      <c r="B52" t="s">
        <v>76</v>
      </c>
      <c r="C52" s="8">
        <v>5470.39</v>
      </c>
      <c r="D52" s="8">
        <v>1650.6100000000004</v>
      </c>
      <c r="E52" s="8">
        <v>-3819.7799999999997</v>
      </c>
      <c r="F52" s="9">
        <v>-0.69826465754726807</v>
      </c>
      <c r="I52" s="1" t="s">
        <v>76</v>
      </c>
      <c r="J52" s="2">
        <v>1650.6100000000004</v>
      </c>
      <c r="K52" s="2">
        <v>34.1</v>
      </c>
      <c r="L52" s="2">
        <v>179.97</v>
      </c>
      <c r="M52" s="2">
        <v>250.15000000000003</v>
      </c>
      <c r="N52" s="2">
        <v>308.69999999999993</v>
      </c>
      <c r="O52" s="2">
        <v>289.75000000000011</v>
      </c>
      <c r="P52" s="2">
        <v>91.309999999999945</v>
      </c>
      <c r="Q52" s="2">
        <v>0</v>
      </c>
      <c r="R52" s="2">
        <v>0</v>
      </c>
      <c r="S52" s="2">
        <v>0</v>
      </c>
      <c r="T52" s="2">
        <v>147.56999999999994</v>
      </c>
      <c r="U52" s="2">
        <v>239.20000000000005</v>
      </c>
      <c r="V52" s="2"/>
      <c r="X52" s="2"/>
      <c r="Y52" s="2"/>
      <c r="Z52" s="2"/>
    </row>
    <row r="53" spans="1:26" x14ac:dyDescent="0.3">
      <c r="A53"/>
      <c r="B53" t="s">
        <v>62</v>
      </c>
      <c r="C53" s="8">
        <v>1402.65</v>
      </c>
      <c r="D53" s="8">
        <v>835.65</v>
      </c>
      <c r="E53" s="8">
        <v>-567.00000000000011</v>
      </c>
      <c r="F53" s="9">
        <v>-0.40423484119345532</v>
      </c>
      <c r="I53" s="1" t="s">
        <v>62</v>
      </c>
      <c r="J53" s="2">
        <v>835.65</v>
      </c>
      <c r="L53" s="2">
        <v>40.5</v>
      </c>
      <c r="M53" s="2">
        <v>40.5</v>
      </c>
      <c r="N53" s="2">
        <v>0</v>
      </c>
      <c r="O53" s="2">
        <v>60.75</v>
      </c>
      <c r="P53" s="2">
        <v>283.05</v>
      </c>
      <c r="Q53" s="2">
        <v>0</v>
      </c>
      <c r="R53" s="2">
        <v>368.99999999999994</v>
      </c>
      <c r="S53" s="2">
        <v>0</v>
      </c>
      <c r="T53" s="2">
        <v>41.850000000000023</v>
      </c>
      <c r="U53" s="2">
        <v>0</v>
      </c>
      <c r="V53" s="2"/>
      <c r="X53" s="2"/>
      <c r="Y53" s="2"/>
      <c r="Z53" s="2"/>
    </row>
    <row r="54" spans="1:26" x14ac:dyDescent="0.3">
      <c r="A54"/>
      <c r="B54" t="s">
        <v>81</v>
      </c>
      <c r="C54" s="8">
        <v>721.60000000000036</v>
      </c>
      <c r="D54" s="8">
        <v>721.60000000000036</v>
      </c>
      <c r="E54" s="8">
        <v>0</v>
      </c>
      <c r="F54" s="9">
        <v>0</v>
      </c>
      <c r="I54" s="1" t="s">
        <v>81</v>
      </c>
      <c r="J54" s="2">
        <v>721.60000000000036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2091.38</v>
      </c>
      <c r="V54" s="2"/>
      <c r="X54" s="2"/>
      <c r="Y54" s="2"/>
      <c r="Z54" s="2"/>
    </row>
    <row r="55" spans="1:26" x14ac:dyDescent="0.3">
      <c r="A55"/>
      <c r="B55" t="s">
        <v>97</v>
      </c>
      <c r="C55" s="8">
        <v>0</v>
      </c>
      <c r="D55" s="8">
        <v>0</v>
      </c>
      <c r="E55" s="8">
        <v>0</v>
      </c>
      <c r="F55" s="9" t="e">
        <v>#DIV/0!</v>
      </c>
      <c r="I55" s="1" t="s">
        <v>89</v>
      </c>
      <c r="J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/>
      <c r="X55" s="2"/>
      <c r="Y55" s="2"/>
      <c r="Z55" s="2"/>
    </row>
    <row r="56" spans="1:26" x14ac:dyDescent="0.3">
      <c r="A56"/>
      <c r="B56" t="s">
        <v>89</v>
      </c>
      <c r="C56" s="8">
        <v>0</v>
      </c>
      <c r="D56" s="8">
        <v>0</v>
      </c>
      <c r="E56" s="8">
        <v>0</v>
      </c>
      <c r="F56" s="9" t="e">
        <v>#DIV/0!</v>
      </c>
      <c r="I56" s="1" t="s">
        <v>77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/>
      <c r="X56" s="2"/>
      <c r="Y56" s="2"/>
      <c r="Z56" s="2"/>
    </row>
    <row r="57" spans="1:26" x14ac:dyDescent="0.3">
      <c r="A57"/>
      <c r="B57" t="s">
        <v>13</v>
      </c>
      <c r="C57" s="8">
        <v>0</v>
      </c>
      <c r="D57" s="8">
        <v>0</v>
      </c>
      <c r="E57" s="8">
        <v>0</v>
      </c>
      <c r="F57" s="9" t="e">
        <v>#DIV/0!</v>
      </c>
      <c r="I57" s="1" t="s">
        <v>72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/>
      <c r="X57" s="2"/>
      <c r="Y57" s="2"/>
      <c r="Z57" s="2"/>
    </row>
    <row r="58" spans="1:26" x14ac:dyDescent="0.3">
      <c r="A58"/>
      <c r="B58" t="s">
        <v>78</v>
      </c>
      <c r="C58" s="8">
        <v>794.88</v>
      </c>
      <c r="D58" s="8">
        <v>0</v>
      </c>
      <c r="E58" s="8">
        <v>-794.88</v>
      </c>
      <c r="F58" s="9">
        <v>-1</v>
      </c>
      <c r="I58" s="1" t="s">
        <v>68</v>
      </c>
      <c r="J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/>
      <c r="X58" s="2"/>
      <c r="Y58" s="2"/>
      <c r="Z58" s="2"/>
    </row>
    <row r="59" spans="1:26" x14ac:dyDescent="0.3">
      <c r="A59"/>
      <c r="B59" t="s">
        <v>116</v>
      </c>
      <c r="C59" s="8">
        <v>0</v>
      </c>
      <c r="D59" s="8">
        <v>0</v>
      </c>
      <c r="E59" s="8">
        <v>0</v>
      </c>
      <c r="F59" s="9" t="e">
        <v>#DIV/0!</v>
      </c>
      <c r="I59" s="1" t="s">
        <v>55</v>
      </c>
      <c r="J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/>
      <c r="X59" s="2"/>
      <c r="Y59" s="2"/>
      <c r="Z59" s="2"/>
    </row>
    <row r="60" spans="1:26" x14ac:dyDescent="0.3">
      <c r="A60"/>
      <c r="B60" t="s">
        <v>98</v>
      </c>
      <c r="C60" s="8">
        <v>0</v>
      </c>
      <c r="D60" s="8">
        <v>0</v>
      </c>
      <c r="E60" s="8">
        <v>0</v>
      </c>
      <c r="F60" s="9" t="e">
        <v>#DIV/0!</v>
      </c>
      <c r="I60" s="1" t="s">
        <v>32</v>
      </c>
      <c r="J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/>
      <c r="X60" s="2"/>
      <c r="Y60" s="2"/>
      <c r="Z60" s="2"/>
    </row>
    <row r="61" spans="1:26" x14ac:dyDescent="0.3">
      <c r="A61"/>
      <c r="B61" t="s">
        <v>19</v>
      </c>
      <c r="C61" s="8">
        <v>0</v>
      </c>
      <c r="D61" s="8">
        <v>0</v>
      </c>
      <c r="E61" s="8">
        <v>0</v>
      </c>
      <c r="F61" s="9" t="e">
        <v>#DIV/0!</v>
      </c>
      <c r="I61" s="1" t="s">
        <v>61</v>
      </c>
      <c r="J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/>
      <c r="X61" s="2"/>
      <c r="Y61" s="2"/>
      <c r="Z61" s="2"/>
    </row>
    <row r="62" spans="1:26" x14ac:dyDescent="0.3">
      <c r="A62"/>
      <c r="B62" t="s">
        <v>68</v>
      </c>
      <c r="C62" s="8">
        <v>0</v>
      </c>
      <c r="D62" s="8">
        <v>0</v>
      </c>
      <c r="E62" s="8">
        <v>0</v>
      </c>
      <c r="F62" s="9" t="e">
        <v>#DIV/0!</v>
      </c>
      <c r="I62" s="1" t="s">
        <v>28</v>
      </c>
      <c r="J62" s="2">
        <v>0</v>
      </c>
      <c r="L62" s="2">
        <v>0</v>
      </c>
      <c r="P62" s="2"/>
      <c r="Q62" s="2"/>
      <c r="R62" s="2"/>
      <c r="S62" s="2">
        <v>0</v>
      </c>
      <c r="T62" s="2">
        <v>0</v>
      </c>
      <c r="U62" s="2">
        <v>0</v>
      </c>
      <c r="V62" s="2"/>
      <c r="X62" s="2"/>
      <c r="Y62" s="2"/>
      <c r="Z62" s="2"/>
    </row>
    <row r="63" spans="1:26" x14ac:dyDescent="0.3">
      <c r="A63"/>
      <c r="B63" t="s">
        <v>16</v>
      </c>
      <c r="C63" s="8">
        <v>0</v>
      </c>
      <c r="D63" s="8">
        <v>0</v>
      </c>
      <c r="E63" s="8">
        <v>0</v>
      </c>
      <c r="F63" s="9" t="e">
        <v>#DIV/0!</v>
      </c>
      <c r="I63" s="1" t="s">
        <v>65</v>
      </c>
      <c r="J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/>
      <c r="X63" s="2"/>
      <c r="Y63" s="2"/>
      <c r="Z63" s="2"/>
    </row>
    <row r="64" spans="1:26" x14ac:dyDescent="0.3">
      <c r="A64"/>
      <c r="B64" t="s">
        <v>65</v>
      </c>
      <c r="C64" s="8">
        <v>0</v>
      </c>
      <c r="D64" s="8">
        <v>0</v>
      </c>
      <c r="E64" s="8">
        <v>0</v>
      </c>
      <c r="F64" s="9" t="e">
        <v>#DIV/0!</v>
      </c>
      <c r="I64" s="1" t="s">
        <v>100</v>
      </c>
      <c r="J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/>
      <c r="X64" s="2"/>
      <c r="Y64" s="2"/>
      <c r="Z64" s="2"/>
    </row>
    <row r="65" spans="1:26" x14ac:dyDescent="0.3">
      <c r="A65"/>
      <c r="B65" t="s">
        <v>100</v>
      </c>
      <c r="C65" s="8">
        <v>0</v>
      </c>
      <c r="D65" s="8">
        <v>0</v>
      </c>
      <c r="E65" s="8">
        <v>0</v>
      </c>
      <c r="F65" s="9" t="e">
        <v>#DIV/0!</v>
      </c>
      <c r="I65" s="1" t="s">
        <v>13</v>
      </c>
      <c r="J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/>
      <c r="X65" s="2"/>
      <c r="Y65" s="2"/>
      <c r="Z65" s="2"/>
    </row>
    <row r="66" spans="1:26" x14ac:dyDescent="0.3">
      <c r="A66"/>
      <c r="B66" t="s">
        <v>93</v>
      </c>
      <c r="C66" s="8">
        <v>0</v>
      </c>
      <c r="D66" s="8">
        <v>0</v>
      </c>
      <c r="E66" s="8">
        <v>0</v>
      </c>
      <c r="F66" s="9" t="e">
        <v>#DIV/0!</v>
      </c>
      <c r="I66" s="1" t="s">
        <v>34</v>
      </c>
      <c r="J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/>
      <c r="X66" s="2"/>
      <c r="Y66" s="2"/>
      <c r="Z66" s="2"/>
    </row>
    <row r="67" spans="1:26" x14ac:dyDescent="0.3">
      <c r="A67"/>
      <c r="B67" t="s">
        <v>90</v>
      </c>
      <c r="C67" s="8">
        <v>0</v>
      </c>
      <c r="D67" s="8">
        <v>0</v>
      </c>
      <c r="E67" s="8">
        <v>0</v>
      </c>
      <c r="F67" s="9" t="e">
        <v>#DIV/0!</v>
      </c>
      <c r="I67" s="1" t="s">
        <v>90</v>
      </c>
      <c r="J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/>
      <c r="X67" s="2"/>
      <c r="Y67" s="2"/>
      <c r="Z67" s="2"/>
    </row>
    <row r="68" spans="1:26" x14ac:dyDescent="0.3">
      <c r="A68"/>
      <c r="B68" t="s">
        <v>69</v>
      </c>
      <c r="C68" s="8">
        <v>0</v>
      </c>
      <c r="D68" s="8">
        <v>0</v>
      </c>
      <c r="E68" s="8">
        <v>0</v>
      </c>
      <c r="F68" s="9" t="e">
        <v>#DIV/0!</v>
      </c>
      <c r="I68" s="1" t="s">
        <v>75</v>
      </c>
      <c r="J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/>
      <c r="X68" s="2"/>
      <c r="Y68" s="2"/>
      <c r="Z68" s="2"/>
    </row>
    <row r="69" spans="1:26" x14ac:dyDescent="0.3">
      <c r="A69"/>
      <c r="B69" t="s">
        <v>92</v>
      </c>
      <c r="C69" s="8">
        <v>0</v>
      </c>
      <c r="D69" s="8">
        <v>0</v>
      </c>
      <c r="E69" s="8">
        <v>0</v>
      </c>
      <c r="F69" s="9" t="e">
        <v>#DIV/0!</v>
      </c>
      <c r="I69" s="1" t="s">
        <v>92</v>
      </c>
      <c r="J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/>
      <c r="X69" s="2"/>
      <c r="Y69" s="2"/>
      <c r="Z69" s="2"/>
    </row>
    <row r="70" spans="1:26" x14ac:dyDescent="0.3">
      <c r="A70"/>
      <c r="B70" t="s">
        <v>87</v>
      </c>
      <c r="C70" s="8">
        <v>0</v>
      </c>
      <c r="D70" s="8">
        <v>0</v>
      </c>
      <c r="E70" s="8">
        <v>0</v>
      </c>
      <c r="F70" s="9" t="e">
        <v>#DIV/0!</v>
      </c>
      <c r="I70" s="1" t="s">
        <v>53</v>
      </c>
      <c r="J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/>
      <c r="X70" s="2"/>
      <c r="Y70" s="2"/>
      <c r="Z70" s="2"/>
    </row>
    <row r="71" spans="1:26" x14ac:dyDescent="0.3">
      <c r="A71"/>
      <c r="B71" t="s">
        <v>94</v>
      </c>
      <c r="C71" s="8">
        <v>0</v>
      </c>
      <c r="D71" s="8">
        <v>0</v>
      </c>
      <c r="E71" s="8">
        <v>0</v>
      </c>
      <c r="F71" s="9" t="e">
        <v>#DIV/0!</v>
      </c>
      <c r="I71" s="1" t="s">
        <v>94</v>
      </c>
      <c r="J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/>
      <c r="X71" s="2"/>
      <c r="Y71" s="2"/>
      <c r="Z71" s="2"/>
    </row>
    <row r="72" spans="1:26" x14ac:dyDescent="0.3">
      <c r="A72"/>
      <c r="B72" t="s">
        <v>28</v>
      </c>
      <c r="C72" s="8">
        <v>0</v>
      </c>
      <c r="D72" s="8">
        <v>0</v>
      </c>
      <c r="E72" s="8">
        <v>0</v>
      </c>
      <c r="F72" s="9" t="e">
        <v>#DIV/0!</v>
      </c>
      <c r="I72" s="1" t="s">
        <v>69</v>
      </c>
      <c r="J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/>
      <c r="X72" s="2"/>
      <c r="Y72" s="2"/>
      <c r="Z72" s="2"/>
    </row>
    <row r="73" spans="1:26" x14ac:dyDescent="0.3">
      <c r="A73"/>
      <c r="B73" t="s">
        <v>61</v>
      </c>
      <c r="C73" s="8">
        <v>0</v>
      </c>
      <c r="D73" s="8">
        <v>0</v>
      </c>
      <c r="E73" s="8">
        <v>0</v>
      </c>
      <c r="F73" s="9" t="e">
        <v>#DIV/0!</v>
      </c>
      <c r="I73" s="1" t="s">
        <v>93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/>
      <c r="X73" s="2"/>
      <c r="Y73" s="2"/>
      <c r="Z73" s="2"/>
    </row>
    <row r="74" spans="1:26" x14ac:dyDescent="0.3">
      <c r="A74"/>
      <c r="B74" t="s">
        <v>77</v>
      </c>
      <c r="C74" s="8">
        <v>0</v>
      </c>
      <c r="D74" s="8">
        <v>0</v>
      </c>
      <c r="E74" s="8">
        <v>0</v>
      </c>
      <c r="F74" s="9" t="e">
        <v>#DIV/0!</v>
      </c>
      <c r="I74" s="1" t="s">
        <v>38</v>
      </c>
      <c r="J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/>
      <c r="X74" s="2"/>
      <c r="Y74" s="2"/>
      <c r="Z74" s="2"/>
    </row>
    <row r="75" spans="1:26" x14ac:dyDescent="0.3">
      <c r="A75"/>
      <c r="B75" t="s">
        <v>36</v>
      </c>
      <c r="C75" s="8">
        <v>0</v>
      </c>
      <c r="D75" s="8">
        <v>0</v>
      </c>
      <c r="E75" s="8">
        <v>0</v>
      </c>
      <c r="F75" s="9" t="e">
        <v>#DIV/0!</v>
      </c>
      <c r="I75" s="1" t="s">
        <v>98</v>
      </c>
      <c r="J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/>
      <c r="X75" s="2"/>
      <c r="Y75" s="2"/>
      <c r="Z75" s="2"/>
    </row>
    <row r="76" spans="1:26" x14ac:dyDescent="0.3">
      <c r="A76"/>
      <c r="B76" t="s">
        <v>34</v>
      </c>
      <c r="C76" s="8">
        <v>0</v>
      </c>
      <c r="D76" s="8">
        <v>0</v>
      </c>
      <c r="E76" s="8">
        <v>0</v>
      </c>
      <c r="F76" s="9" t="e">
        <v>#DIV/0!</v>
      </c>
      <c r="I76" s="1" t="s">
        <v>50</v>
      </c>
      <c r="J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/>
      <c r="X76" s="2"/>
      <c r="Y76" s="2"/>
      <c r="Z76" s="2"/>
    </row>
    <row r="77" spans="1:26" x14ac:dyDescent="0.3">
      <c r="A77"/>
      <c r="B77" t="s">
        <v>32</v>
      </c>
      <c r="C77" s="8">
        <v>0</v>
      </c>
      <c r="D77" s="8">
        <v>0</v>
      </c>
      <c r="E77" s="8">
        <v>0</v>
      </c>
      <c r="F77" s="9" t="e">
        <v>#DIV/0!</v>
      </c>
      <c r="I77" s="1" t="s">
        <v>27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/>
      <c r="X77" s="2"/>
      <c r="Y77" s="2"/>
      <c r="Z77" s="2"/>
    </row>
    <row r="78" spans="1:26" x14ac:dyDescent="0.3">
      <c r="A78"/>
      <c r="B78" t="s">
        <v>27</v>
      </c>
      <c r="C78" s="8">
        <v>0</v>
      </c>
      <c r="D78" s="8">
        <v>0</v>
      </c>
      <c r="E78" s="8">
        <v>0</v>
      </c>
      <c r="F78" s="9" t="e">
        <v>#DIV/0!</v>
      </c>
      <c r="I78" s="1" t="s">
        <v>19</v>
      </c>
      <c r="J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/>
      <c r="X78" s="2"/>
      <c r="Y78" s="2"/>
      <c r="Z78" s="2"/>
    </row>
    <row r="79" spans="1:26" x14ac:dyDescent="0.3">
      <c r="A79"/>
      <c r="B79" t="s">
        <v>18</v>
      </c>
      <c r="C79" s="8">
        <v>0</v>
      </c>
      <c r="D79" s="8">
        <v>0</v>
      </c>
      <c r="E79" s="8">
        <v>0</v>
      </c>
      <c r="F79" s="9" t="e">
        <v>#DIV/0!</v>
      </c>
      <c r="I79" s="1" t="s">
        <v>78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/>
      <c r="X79" s="2"/>
      <c r="Y79" s="2"/>
      <c r="Z79" s="2"/>
    </row>
    <row r="80" spans="1:26" x14ac:dyDescent="0.3">
      <c r="A80"/>
      <c r="B80" t="s">
        <v>52</v>
      </c>
      <c r="C80" s="8">
        <v>0</v>
      </c>
      <c r="D80" s="8">
        <v>0</v>
      </c>
      <c r="E80" s="8">
        <v>0</v>
      </c>
      <c r="F80" s="9" t="e">
        <v>#DIV/0!</v>
      </c>
      <c r="I80" s="1" t="s">
        <v>52</v>
      </c>
      <c r="J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/>
      <c r="X80" s="2"/>
      <c r="Y80" s="2"/>
      <c r="Z80" s="2"/>
    </row>
    <row r="81" spans="1:26" x14ac:dyDescent="0.3">
      <c r="A81"/>
      <c r="B81" t="s">
        <v>64</v>
      </c>
      <c r="C81" s="8">
        <v>0</v>
      </c>
      <c r="D81" s="8">
        <v>0</v>
      </c>
      <c r="E81" s="8">
        <v>0</v>
      </c>
      <c r="F81" s="9" t="e">
        <v>#DIV/0!</v>
      </c>
      <c r="I81" s="1" t="s">
        <v>18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/>
      <c r="X81" s="2"/>
      <c r="Y81" s="2"/>
      <c r="Z81" s="2"/>
    </row>
    <row r="82" spans="1:26" x14ac:dyDescent="0.3">
      <c r="A82"/>
      <c r="B82" t="s">
        <v>44</v>
      </c>
      <c r="C82" s="8">
        <v>16467.63</v>
      </c>
      <c r="D82" s="8">
        <v>0</v>
      </c>
      <c r="E82" s="8">
        <v>-16467.63</v>
      </c>
      <c r="F82" s="9">
        <v>-1</v>
      </c>
      <c r="I82" s="1" t="s">
        <v>36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/>
      <c r="X82" s="2"/>
      <c r="Y82" s="2"/>
      <c r="Z82" s="2"/>
    </row>
    <row r="83" spans="1:26" x14ac:dyDescent="0.3">
      <c r="A83"/>
      <c r="B83" t="s">
        <v>26</v>
      </c>
      <c r="C83" s="8">
        <v>0</v>
      </c>
      <c r="D83" s="8">
        <v>0</v>
      </c>
      <c r="E83" s="8">
        <v>0</v>
      </c>
      <c r="F83" s="9" t="e">
        <v>#DIV/0!</v>
      </c>
      <c r="I83" s="1" t="s">
        <v>64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/>
      <c r="X83" s="2"/>
      <c r="Y83" s="2"/>
      <c r="Z83" s="2"/>
    </row>
    <row r="84" spans="1:26" x14ac:dyDescent="0.3">
      <c r="A84"/>
      <c r="B84" t="s">
        <v>54</v>
      </c>
      <c r="C84" s="8">
        <v>0</v>
      </c>
      <c r="D84" s="8">
        <v>0</v>
      </c>
      <c r="E84" s="8">
        <v>0</v>
      </c>
      <c r="F84" s="9" t="e">
        <v>#DIV/0!</v>
      </c>
      <c r="I84" s="1" t="s">
        <v>54</v>
      </c>
      <c r="J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/>
      <c r="X84" s="2"/>
      <c r="Y84" s="2"/>
      <c r="Z84" s="2"/>
    </row>
    <row r="85" spans="1:26" x14ac:dyDescent="0.3">
      <c r="A85"/>
      <c r="B85" t="s">
        <v>42</v>
      </c>
      <c r="C85" s="8">
        <v>0</v>
      </c>
      <c r="D85" s="8">
        <v>0</v>
      </c>
      <c r="E85" s="8">
        <v>0</v>
      </c>
      <c r="F85" s="9" t="e">
        <v>#DIV/0!</v>
      </c>
      <c r="I85" s="1" t="s">
        <v>26</v>
      </c>
      <c r="J85" s="2">
        <v>0</v>
      </c>
      <c r="K85" s="2">
        <v>0</v>
      </c>
      <c r="L85" s="2">
        <v>0</v>
      </c>
      <c r="M85" s="2">
        <v>1178.54</v>
      </c>
      <c r="N85" s="2">
        <v>-1178.54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2156.63</v>
      </c>
      <c r="V85" s="2"/>
      <c r="X85" s="2"/>
      <c r="Y85" s="2"/>
      <c r="Z85" s="2"/>
    </row>
    <row r="86" spans="1:26" x14ac:dyDescent="0.3">
      <c r="A86"/>
      <c r="B86" t="s">
        <v>35</v>
      </c>
      <c r="C86" s="8">
        <v>0</v>
      </c>
      <c r="D86" s="8">
        <v>0</v>
      </c>
      <c r="E86" s="8">
        <v>0</v>
      </c>
      <c r="F86" s="9" t="e">
        <v>#DIV/0!</v>
      </c>
      <c r="I86" s="1" t="s">
        <v>35</v>
      </c>
      <c r="J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/>
      <c r="X86" s="2"/>
      <c r="Y86" s="2"/>
      <c r="Z86" s="2"/>
    </row>
    <row r="87" spans="1:26" x14ac:dyDescent="0.3">
      <c r="A87"/>
      <c r="B87" t="s">
        <v>46</v>
      </c>
      <c r="C87" s="8">
        <v>0</v>
      </c>
      <c r="D87" s="8">
        <v>0</v>
      </c>
      <c r="E87" s="8">
        <v>0</v>
      </c>
      <c r="F87" s="9" t="e">
        <v>#DIV/0!</v>
      </c>
      <c r="I87" s="1" t="s">
        <v>59</v>
      </c>
      <c r="J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/>
      <c r="X87" s="2"/>
      <c r="Y87" s="2"/>
      <c r="Z87" s="2"/>
    </row>
    <row r="88" spans="1:26" x14ac:dyDescent="0.3">
      <c r="A88"/>
      <c r="B88" t="s">
        <v>73</v>
      </c>
      <c r="C88" s="8">
        <v>0</v>
      </c>
      <c r="D88" s="8">
        <v>0</v>
      </c>
      <c r="E88" s="8">
        <v>0</v>
      </c>
      <c r="F88" s="9" t="e">
        <v>#DIV/0!</v>
      </c>
      <c r="I88" s="1" t="s">
        <v>16</v>
      </c>
      <c r="J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/>
      <c r="X88" s="2"/>
      <c r="Y88" s="2"/>
      <c r="Z88" s="2"/>
    </row>
    <row r="89" spans="1:26" x14ac:dyDescent="0.3">
      <c r="A89"/>
      <c r="B89" t="s">
        <v>23</v>
      </c>
      <c r="C89" s="8">
        <v>0</v>
      </c>
      <c r="D89" s="8">
        <v>0</v>
      </c>
      <c r="E89" s="8">
        <v>0</v>
      </c>
      <c r="F89" s="9" t="e">
        <v>#DIV/0!</v>
      </c>
      <c r="I89" s="1" t="s">
        <v>73</v>
      </c>
      <c r="J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/>
      <c r="X89" s="2"/>
      <c r="Y89" s="2"/>
      <c r="Z89" s="2"/>
    </row>
    <row r="90" spans="1:26" x14ac:dyDescent="0.3">
      <c r="A90"/>
      <c r="B90" t="s">
        <v>55</v>
      </c>
      <c r="C90" s="8">
        <v>0</v>
      </c>
      <c r="D90" s="8">
        <v>0</v>
      </c>
      <c r="E90" s="8">
        <v>0</v>
      </c>
      <c r="F90" s="9" t="e">
        <v>#DIV/0!</v>
      </c>
      <c r="I90" s="1" t="s">
        <v>87</v>
      </c>
      <c r="J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/>
      <c r="X90" s="2"/>
      <c r="Y90" s="2"/>
      <c r="Z90" s="2"/>
    </row>
    <row r="91" spans="1:26" x14ac:dyDescent="0.3">
      <c r="A91"/>
      <c r="B91" t="s">
        <v>33</v>
      </c>
      <c r="C91" s="8">
        <v>48.18</v>
      </c>
      <c r="D91" s="8">
        <v>0</v>
      </c>
      <c r="E91" s="8">
        <v>-48.18</v>
      </c>
      <c r="F91" s="9">
        <v>-1</v>
      </c>
      <c r="I91" s="1" t="s">
        <v>46</v>
      </c>
      <c r="J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/>
      <c r="X91" s="2"/>
      <c r="Y91" s="2"/>
      <c r="Z91" s="2"/>
    </row>
    <row r="92" spans="1:26" x14ac:dyDescent="0.3">
      <c r="A92"/>
      <c r="B92" t="s">
        <v>75</v>
      </c>
      <c r="C92" s="8">
        <v>0</v>
      </c>
      <c r="D92" s="8">
        <v>0</v>
      </c>
      <c r="E92" s="8">
        <v>0</v>
      </c>
      <c r="F92" s="9" t="e">
        <v>#DIV/0!</v>
      </c>
      <c r="I92" s="1" t="s">
        <v>44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/>
      <c r="X92" s="2"/>
      <c r="Y92" s="2"/>
      <c r="Z92" s="2"/>
    </row>
    <row r="93" spans="1:26" x14ac:dyDescent="0.3">
      <c r="A93"/>
      <c r="B93" t="s">
        <v>70</v>
      </c>
      <c r="C93" s="8">
        <v>0</v>
      </c>
      <c r="D93" s="8">
        <v>0</v>
      </c>
      <c r="E93" s="8">
        <v>0</v>
      </c>
      <c r="F93" s="9" t="e">
        <v>#DIV/0!</v>
      </c>
      <c r="I93" s="1" t="s">
        <v>116</v>
      </c>
      <c r="J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/>
      <c r="X93" s="2"/>
      <c r="Y93" s="2"/>
      <c r="Z93" s="2"/>
    </row>
    <row r="94" spans="1:26" x14ac:dyDescent="0.3">
      <c r="A94"/>
      <c r="B94" t="s">
        <v>58</v>
      </c>
      <c r="C94" s="8">
        <v>0</v>
      </c>
      <c r="D94" s="8">
        <v>0</v>
      </c>
      <c r="E94" s="8">
        <v>0</v>
      </c>
      <c r="F94" s="9" t="e">
        <v>#DIV/0!</v>
      </c>
      <c r="I94" s="1" t="s">
        <v>58</v>
      </c>
      <c r="J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/>
      <c r="X94" s="2"/>
      <c r="Y94" s="2"/>
      <c r="Z94" s="2"/>
    </row>
    <row r="95" spans="1:26" x14ac:dyDescent="0.3">
      <c r="A95"/>
      <c r="B95" t="s">
        <v>48</v>
      </c>
      <c r="C95" s="8">
        <v>0</v>
      </c>
      <c r="D95" s="8">
        <v>0</v>
      </c>
      <c r="E95" s="8">
        <v>0</v>
      </c>
      <c r="F95" s="9" t="e">
        <v>#DIV/0!</v>
      </c>
      <c r="I95" s="1" t="s">
        <v>86</v>
      </c>
      <c r="J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/>
      <c r="X95" s="2"/>
      <c r="Y95" s="2"/>
      <c r="Z95" s="2"/>
    </row>
    <row r="96" spans="1:26" x14ac:dyDescent="0.3">
      <c r="A96"/>
      <c r="B96" t="s">
        <v>59</v>
      </c>
      <c r="C96" s="8">
        <v>695</v>
      </c>
      <c r="D96" s="8">
        <v>0</v>
      </c>
      <c r="E96" s="8">
        <v>-695</v>
      </c>
      <c r="F96" s="9">
        <v>-1</v>
      </c>
      <c r="I96" s="1" t="s">
        <v>23</v>
      </c>
      <c r="J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/>
      <c r="X96" s="2"/>
      <c r="Y96" s="2"/>
      <c r="Z96" s="2"/>
    </row>
    <row r="97" spans="1:26" x14ac:dyDescent="0.3">
      <c r="A97"/>
      <c r="B97" t="s">
        <v>72</v>
      </c>
      <c r="C97" s="8">
        <v>0</v>
      </c>
      <c r="D97" s="8">
        <v>0</v>
      </c>
      <c r="E97" s="8">
        <v>0</v>
      </c>
      <c r="F97" s="9" t="e">
        <v>#DIV/0!</v>
      </c>
      <c r="I97" s="1" t="s">
        <v>97</v>
      </c>
      <c r="J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/>
      <c r="X97" s="2"/>
      <c r="Y97" s="2"/>
      <c r="Z97" s="2"/>
    </row>
    <row r="98" spans="1:26" x14ac:dyDescent="0.3">
      <c r="A98"/>
      <c r="B98" t="s">
        <v>86</v>
      </c>
      <c r="C98" s="8">
        <v>0</v>
      </c>
      <c r="D98" s="8">
        <v>0</v>
      </c>
      <c r="E98" s="8">
        <v>0</v>
      </c>
      <c r="F98" s="9" t="e">
        <v>#DIV/0!</v>
      </c>
      <c r="I98" s="1" t="s">
        <v>42</v>
      </c>
      <c r="J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/>
      <c r="X98" s="2"/>
      <c r="Y98" s="2"/>
      <c r="Z98" s="2"/>
    </row>
    <row r="99" spans="1:26" x14ac:dyDescent="0.3">
      <c r="A99"/>
      <c r="B99" t="s">
        <v>38</v>
      </c>
      <c r="C99" s="8">
        <v>0</v>
      </c>
      <c r="D99" s="8">
        <v>0</v>
      </c>
      <c r="E99" s="8">
        <v>0</v>
      </c>
      <c r="F99" s="9" t="e">
        <v>#DIV/0!</v>
      </c>
      <c r="I99" s="1" t="s">
        <v>24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/>
      <c r="X99" s="2"/>
      <c r="Y99" s="2"/>
      <c r="Z99" s="2"/>
    </row>
    <row r="100" spans="1:26" x14ac:dyDescent="0.3">
      <c r="A100"/>
      <c r="B100" t="s">
        <v>88</v>
      </c>
      <c r="C100" s="8">
        <v>0</v>
      </c>
      <c r="D100" s="8">
        <v>0</v>
      </c>
      <c r="E100" s="8">
        <v>0</v>
      </c>
      <c r="F100" s="9" t="e">
        <v>#DIV/0!</v>
      </c>
      <c r="I100" s="1" t="s">
        <v>88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/>
      <c r="X100" s="2"/>
      <c r="Y100" s="2"/>
      <c r="Z100" s="2"/>
    </row>
    <row r="101" spans="1:26" x14ac:dyDescent="0.3">
      <c r="A101"/>
      <c r="B101" t="s">
        <v>24</v>
      </c>
      <c r="C101" s="8">
        <v>0</v>
      </c>
      <c r="D101" s="8">
        <v>0</v>
      </c>
      <c r="E101" s="8">
        <v>0</v>
      </c>
      <c r="F101" s="9" t="e">
        <v>#DIV/0!</v>
      </c>
      <c r="I101" s="1" t="s">
        <v>70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/>
      <c r="X101" s="2"/>
      <c r="Y101" s="2"/>
      <c r="Z101" s="2"/>
    </row>
    <row r="102" spans="1:26" x14ac:dyDescent="0.3">
      <c r="A102"/>
      <c r="B102" t="s">
        <v>50</v>
      </c>
      <c r="C102" s="8">
        <v>0</v>
      </c>
      <c r="D102" s="8">
        <v>0</v>
      </c>
      <c r="E102" s="8">
        <v>0</v>
      </c>
      <c r="F102" s="9" t="e">
        <v>#DIV/0!</v>
      </c>
      <c r="I102" s="1" t="s">
        <v>48</v>
      </c>
      <c r="J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/>
      <c r="X102" s="2"/>
      <c r="Y102" s="2"/>
      <c r="Z102" s="2"/>
    </row>
    <row r="103" spans="1:26" x14ac:dyDescent="0.3">
      <c r="A103"/>
      <c r="B103" t="s">
        <v>53</v>
      </c>
      <c r="C103" s="8">
        <v>0</v>
      </c>
      <c r="D103" s="8">
        <v>0</v>
      </c>
      <c r="E103" s="8">
        <v>0</v>
      </c>
      <c r="F103" s="9" t="e">
        <v>#DIV/0!</v>
      </c>
      <c r="I103" s="1" t="s">
        <v>33</v>
      </c>
      <c r="J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/>
      <c r="X103" s="2"/>
      <c r="Y103" s="2"/>
      <c r="Z103" s="2"/>
    </row>
    <row r="104" spans="1:26" x14ac:dyDescent="0.3">
      <c r="A104"/>
      <c r="B104" t="s">
        <v>96</v>
      </c>
      <c r="C104" s="8">
        <v>0</v>
      </c>
      <c r="D104" s="8">
        <v>0</v>
      </c>
      <c r="E104" s="8">
        <v>0</v>
      </c>
      <c r="F104" s="9" t="e">
        <v>#DIV/0!</v>
      </c>
      <c r="I104" s="1" t="s">
        <v>96</v>
      </c>
      <c r="J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/>
      <c r="X104" s="2"/>
      <c r="Y104" s="2"/>
      <c r="Z104" s="2"/>
    </row>
    <row r="105" spans="1:26" x14ac:dyDescent="0.3">
      <c r="A105" t="s">
        <v>6</v>
      </c>
      <c r="B105"/>
      <c r="C105" s="8">
        <v>1097732.094643478</v>
      </c>
      <c r="D105" s="8">
        <v>1505193.7545565218</v>
      </c>
      <c r="E105" s="8">
        <v>407461.65991304372</v>
      </c>
      <c r="F105" s="9">
        <v>0.3711849748233691</v>
      </c>
      <c r="H105" s="1" t="s">
        <v>6</v>
      </c>
      <c r="J105" s="2">
        <v>1505193.7545565218</v>
      </c>
      <c r="K105" s="2">
        <v>67321.450000000012</v>
      </c>
      <c r="L105" s="2">
        <v>139036.976</v>
      </c>
      <c r="M105" s="2">
        <v>127304.93399999998</v>
      </c>
      <c r="N105" s="2">
        <v>115721.29599999997</v>
      </c>
      <c r="O105" s="2">
        <v>161442.35</v>
      </c>
      <c r="P105" s="2">
        <v>145560.02999999997</v>
      </c>
      <c r="Q105" s="2">
        <v>131083.09399999998</v>
      </c>
      <c r="R105" s="2">
        <v>78927.419799999974</v>
      </c>
      <c r="S105" s="2">
        <v>178826.4169000001</v>
      </c>
      <c r="T105" s="2">
        <v>221232.36729999993</v>
      </c>
      <c r="U105" s="2">
        <v>186495.99110000019</v>
      </c>
      <c r="V105" s="2"/>
      <c r="X105" s="2"/>
      <c r="Y105" s="2"/>
      <c r="Z105" s="2"/>
    </row>
    <row r="106" spans="1:26" s="1" customFormat="1" x14ac:dyDescent="0.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2"/>
      <c r="Y106" s="2"/>
      <c r="Z106" s="2"/>
    </row>
    <row r="107" spans="1:26" s="1" customFormat="1" x14ac:dyDescent="0.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2"/>
      <c r="Y107" s="2"/>
      <c r="Z107" s="2"/>
    </row>
    <row r="108" spans="1:26" s="1" customFormat="1" x14ac:dyDescent="0.3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2"/>
      <c r="Y108" s="2"/>
      <c r="Z108" s="2"/>
    </row>
    <row r="109" spans="1:26" s="1" customFormat="1" x14ac:dyDescent="0.3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 s="2"/>
      <c r="Y109" s="2"/>
      <c r="Z109" s="2"/>
    </row>
    <row r="110" spans="1:26" s="1" customFormat="1" x14ac:dyDescent="0.3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 s="2"/>
      <c r="Y110" s="2"/>
      <c r="Z110" s="2"/>
    </row>
    <row r="111" spans="1:26" s="1" customFormat="1" x14ac:dyDescent="0.3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 s="2"/>
      <c r="Y111" s="2"/>
      <c r="Z111" s="2"/>
    </row>
    <row r="112" spans="1:26" s="1" customFormat="1" x14ac:dyDescent="0.3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 s="2"/>
      <c r="Y112" s="2"/>
      <c r="Z112" s="2"/>
    </row>
    <row r="113" spans="8:26" s="1" customFormat="1" x14ac:dyDescent="0.3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 s="2"/>
      <c r="Y113" s="2"/>
      <c r="Z113" s="2"/>
    </row>
    <row r="114" spans="8:26" s="1" customFormat="1" x14ac:dyDescent="0.3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 s="2"/>
      <c r="Y114" s="2"/>
      <c r="Z114" s="2"/>
    </row>
    <row r="115" spans="8:26" s="1" customFormat="1" x14ac:dyDescent="0.3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2"/>
      <c r="Y115" s="2"/>
      <c r="Z115" s="2"/>
    </row>
    <row r="116" spans="8:26" s="1" customFormat="1" x14ac:dyDescent="0.3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X116" s="2"/>
      <c r="Y116" s="2"/>
      <c r="Z116" s="2"/>
    </row>
    <row r="117" spans="8:26" s="1" customFormat="1" x14ac:dyDescent="0.3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X117" s="2"/>
      <c r="Y117" s="2"/>
      <c r="Z117" s="2"/>
    </row>
    <row r="118" spans="8:26" s="1" customFormat="1" x14ac:dyDescent="0.3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X118" s="2"/>
      <c r="Y118" s="2"/>
      <c r="Z118" s="2"/>
    </row>
    <row r="119" spans="8:26" s="1" customFormat="1" x14ac:dyDescent="0.3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2"/>
      <c r="Y119" s="2"/>
      <c r="Z119" s="2"/>
    </row>
    <row r="120" spans="8:26" s="1" customFormat="1" x14ac:dyDescent="0.3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2"/>
      <c r="Y120" s="2"/>
      <c r="Z120" s="2"/>
    </row>
    <row r="121" spans="8:26" s="1" customFormat="1" x14ac:dyDescent="0.3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2"/>
      <c r="Y121" s="2"/>
      <c r="Z121" s="2"/>
    </row>
    <row r="122" spans="8:26" s="1" customFormat="1" x14ac:dyDescent="0.3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2"/>
      <c r="Y122" s="2"/>
      <c r="Z122" s="2"/>
    </row>
    <row r="123" spans="8:26" s="1" customFormat="1" x14ac:dyDescent="0.3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X123" s="2"/>
      <c r="Y123" s="2"/>
      <c r="Z123" s="2"/>
    </row>
    <row r="124" spans="8:26" s="1" customFormat="1" x14ac:dyDescent="0.3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X124" s="2"/>
      <c r="Y124" s="2"/>
      <c r="Z124" s="2"/>
    </row>
    <row r="125" spans="8:26" s="1" customFormat="1" x14ac:dyDescent="0.3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X125" s="2"/>
      <c r="Y125" s="2"/>
      <c r="Z125" s="2"/>
    </row>
    <row r="126" spans="8:26" s="1" customFormat="1" x14ac:dyDescent="0.3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X126" s="2"/>
      <c r="Y126" s="2"/>
      <c r="Z126" s="2"/>
    </row>
    <row r="127" spans="8:26" x14ac:dyDescent="0.3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X127" s="2"/>
      <c r="Y127" s="2"/>
      <c r="Z127" s="2"/>
    </row>
    <row r="128" spans="8:26" x14ac:dyDescent="0.3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X128" s="2"/>
      <c r="Y128" s="2"/>
      <c r="Z128" s="2"/>
    </row>
    <row r="129" spans="8:26" x14ac:dyDescent="0.3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2"/>
      <c r="Y129" s="2"/>
      <c r="Z129" s="2"/>
    </row>
    <row r="130" spans="8:26" x14ac:dyDescent="0.3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X130" s="2"/>
      <c r="Y130" s="2"/>
      <c r="Z130" s="2"/>
    </row>
    <row r="131" spans="8:26" x14ac:dyDescent="0.3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X131" s="2"/>
      <c r="Y131" s="2"/>
      <c r="Z131" s="2"/>
    </row>
    <row r="132" spans="8:26" x14ac:dyDescent="0.3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X132" s="2"/>
      <c r="Y132" s="2"/>
      <c r="Z132" s="2"/>
    </row>
    <row r="133" spans="8:26" x14ac:dyDescent="0.3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2"/>
      <c r="Y133" s="2"/>
      <c r="Z133" s="2"/>
    </row>
    <row r="134" spans="8:26" x14ac:dyDescent="0.3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2"/>
      <c r="Y134" s="2"/>
      <c r="Z134" s="2"/>
    </row>
    <row r="135" spans="8:26" x14ac:dyDescent="0.3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2"/>
      <c r="Y135" s="2"/>
      <c r="Z135" s="2"/>
    </row>
    <row r="136" spans="8:26" x14ac:dyDescent="0.3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2"/>
      <c r="Y136" s="2"/>
      <c r="Z136" s="2"/>
    </row>
    <row r="137" spans="8:26" x14ac:dyDescent="0.3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X137" s="2"/>
      <c r="Y137" s="2"/>
      <c r="Z137" s="2"/>
    </row>
    <row r="138" spans="8:26" x14ac:dyDescent="0.3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X138" s="2"/>
      <c r="Y138" s="2"/>
      <c r="Z138" s="2"/>
    </row>
    <row r="139" spans="8:26" x14ac:dyDescent="0.3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X139" s="2"/>
      <c r="Y139" s="2"/>
      <c r="Z139" s="2"/>
    </row>
    <row r="140" spans="8:26" x14ac:dyDescent="0.3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X140" s="2"/>
      <c r="Y140" s="2"/>
      <c r="Z140" s="2"/>
    </row>
  </sheetData>
  <sheetProtection algorithmName="SHA-512" hashValue="IsKMZ+L3uTwZ1et3zSP/G2aqU6gUdHVXIcY+Xean0krZx8n6NzF2S2XMaw1BCKRgyW43G1fFIPSMI+nBCeEM2g==" saltValue="VEAEnPIeOTzmu/whEjqQRQ==" spinCount="100000" sheet="1" objects="1" scenarios="1"/>
  <mergeCells count="4">
    <mergeCell ref="A4:F4"/>
    <mergeCell ref="H4:O4"/>
    <mergeCell ref="AA22:AL22"/>
    <mergeCell ref="AA4:AL4"/>
  </mergeCell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48D-D6C8-4E8F-B888-2DA925570901}">
  <dimension ref="A2:AE140"/>
  <sheetViews>
    <sheetView topLeftCell="F1" workbookViewId="0">
      <selection activeCell="R6" sqref="R6:AA6"/>
    </sheetView>
  </sheetViews>
  <sheetFormatPr defaultRowHeight="14.4" x14ac:dyDescent="0.3"/>
  <cols>
    <col min="1" max="1" width="23.6640625" style="1" bestFit="1" customWidth="1"/>
    <col min="2" max="2" width="9.109375" style="1" bestFit="1" customWidth="1"/>
    <col min="3" max="3" width="8.44140625" style="1" bestFit="1" customWidth="1"/>
    <col min="4" max="4" width="9.5546875" style="1" bestFit="1" customWidth="1"/>
    <col min="5" max="5" width="8.88671875" style="1" bestFit="1" customWidth="1"/>
    <col min="6" max="6" width="9.88671875" style="1" bestFit="1" customWidth="1"/>
    <col min="7" max="7" width="8.33203125" style="1" bestFit="1" customWidth="1"/>
    <col min="8" max="8" width="9" style="1" bestFit="1" customWidth="1"/>
    <col min="9" max="9" width="9.44140625" style="1" bestFit="1" customWidth="1"/>
    <col min="10" max="10" width="8.33203125" style="1" bestFit="1" customWidth="1"/>
    <col min="11" max="11" width="8.6640625" style="1" bestFit="1" customWidth="1"/>
    <col min="12" max="12" width="9.44140625" style="1" bestFit="1" customWidth="1"/>
    <col min="13" max="13" width="8.33203125" style="1" bestFit="1" customWidth="1"/>
    <col min="14" max="16" width="6.88671875" style="1" customWidth="1"/>
    <col min="17" max="17" width="6.88671875" style="8" bestFit="1" customWidth="1"/>
    <col min="18" max="18" width="13.109375" style="8" bestFit="1" customWidth="1"/>
    <col min="19" max="19" width="14.6640625" bestFit="1" customWidth="1"/>
    <col min="20" max="27" width="13.109375" bestFit="1" customWidth="1"/>
    <col min="28" max="28" width="9.44140625" bestFit="1" customWidth="1"/>
  </cols>
  <sheetData>
    <row r="2" spans="1:31" ht="14.25" customHeight="1" x14ac:dyDescent="0.3"/>
    <row r="3" spans="1:31" hidden="1" x14ac:dyDescent="0.3"/>
    <row r="4" spans="1:31" ht="36.75" customHeight="1" x14ac:dyDescent="0.3">
      <c r="A4" s="31" t="s">
        <v>119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4" customFormat="1" x14ac:dyDescent="0.3">
      <c r="A5" s="17" t="s">
        <v>120</v>
      </c>
      <c r="B5" s="15" t="s">
        <v>102</v>
      </c>
      <c r="C5" s="15" t="s">
        <v>103</v>
      </c>
      <c r="D5" s="15" t="s">
        <v>104</v>
      </c>
      <c r="E5" s="15" t="s">
        <v>105</v>
      </c>
      <c r="F5" s="15" t="s">
        <v>106</v>
      </c>
      <c r="G5" s="15" t="s">
        <v>117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0"/>
      <c r="O5" s="10"/>
      <c r="P5" s="10"/>
      <c r="Q5"/>
      <c r="R5" s="15" t="s">
        <v>102</v>
      </c>
      <c r="S5" s="15" t="s">
        <v>103</v>
      </c>
      <c r="T5" s="15" t="s">
        <v>104</v>
      </c>
      <c r="U5" s="15" t="s">
        <v>105</v>
      </c>
      <c r="V5" s="15" t="s">
        <v>106</v>
      </c>
      <c r="W5" s="15" t="s">
        <v>117</v>
      </c>
      <c r="X5" s="15" t="s">
        <v>109</v>
      </c>
      <c r="Y5" s="15" t="s">
        <v>110</v>
      </c>
      <c r="Z5" s="15" t="s">
        <v>111</v>
      </c>
      <c r="AA5" s="15" t="s">
        <v>112</v>
      </c>
      <c r="AB5" s="15" t="s">
        <v>113</v>
      </c>
      <c r="AC5" s="15" t="s">
        <v>114</v>
      </c>
    </row>
    <row r="6" spans="1:31" x14ac:dyDescent="0.3">
      <c r="A6" s="18" t="str">
        <f>Fatturati!I7</f>
        <v>Ferroli</v>
      </c>
      <c r="B6" s="7">
        <f>IFERROR(Fatturati!K7/Fatturati!J7,0)</f>
        <v>2.5305574416273433E-2</v>
      </c>
      <c r="C6" s="7">
        <f>IFERROR(Fatturati!L7/Fatturati!J7,0)</f>
        <v>0.13684633570827145</v>
      </c>
      <c r="D6" s="7">
        <f>IFERROR(Fatturati!M7/Fatturati!J7,0)</f>
        <v>3.2757872309272081E-2</v>
      </c>
      <c r="E6" s="7">
        <f>IFERROR(Fatturati!N7/Fatturati!J7,0)</f>
        <v>3.0899490928984683E-2</v>
      </c>
      <c r="F6" s="7">
        <f>IFERROR(Fatturati!O7/Fatturati!J7,0)</f>
        <v>0.109453648989826</v>
      </c>
      <c r="G6" s="7">
        <f>IFERROR(Fatturati!P7/Fatturati!J7,0)</f>
        <v>0.12877855431691679</v>
      </c>
      <c r="H6" s="7">
        <f>IFERROR(Fatturati!Q7/Fatturati!J7,0)</f>
        <v>0</v>
      </c>
      <c r="I6" s="7">
        <f>IFERROR(Fatturati!R7/Fatturati!J7,0)</f>
        <v>0.14571920071932926</v>
      </c>
      <c r="J6" s="7">
        <f>IFERROR(Fatturati!S7/Fatturati!J7,0)</f>
        <v>7.6900824795277989E-2</v>
      </c>
      <c r="K6" s="7">
        <f>IFERROR(Fatturati!T7/Fatturati!J7,0)</f>
        <v>0.27796475138936955</v>
      </c>
      <c r="L6" s="7">
        <f>IFERROR(Fatturati!U7/Fatturati!J7,0)</f>
        <v>0.20587656494042428</v>
      </c>
      <c r="M6" s="7">
        <f>IFERROR(Fatturati!V7/Fatturati!J7,0)</f>
        <v>0</v>
      </c>
      <c r="N6" s="2"/>
      <c r="O6" s="2"/>
      <c r="P6" s="2"/>
      <c r="Q6"/>
      <c r="R6" s="19">
        <f>R7/Fatturati!$J$6</f>
        <v>4.4726102401238747E-2</v>
      </c>
      <c r="S6" s="19">
        <f>S7/Fatturati!$J$6</f>
        <v>9.2371480800466602E-2</v>
      </c>
      <c r="T6" s="19">
        <f>T7/Fatturati!$J$6</f>
        <v>8.4577107508334096E-2</v>
      </c>
      <c r="U6" s="19">
        <f>U7/Fatturati!$J$6</f>
        <v>7.6881328832044724E-2</v>
      </c>
      <c r="V6" s="19">
        <f>V7/Fatturati!$J$6</f>
        <v>0.10725685614312563</v>
      </c>
      <c r="W6" s="19">
        <f>W7/Fatturati!$J$6</f>
        <v>9.6705178027320884E-2</v>
      </c>
      <c r="X6" s="19">
        <f>X7/Fatturati!$J$6</f>
        <v>8.7087189674542098E-2</v>
      </c>
      <c r="Y6" s="19">
        <f>Y7/Fatturati!$J$6</f>
        <v>5.2436717572784855E-2</v>
      </c>
      <c r="Z6" s="19">
        <f>Z7/Fatturati!$J$6</f>
        <v>0.11880624428493465</v>
      </c>
      <c r="AA6" s="19">
        <f>AA7/Fatturati!$J$6</f>
        <v>0.1469793284952754</v>
      </c>
      <c r="AB6" s="19">
        <f>AB7/Fatturati!$J$6</f>
        <v>0.12390165089075052</v>
      </c>
      <c r="AC6" s="19">
        <f>AC7/Fatturati!$J$6</f>
        <v>0</v>
      </c>
    </row>
    <row r="7" spans="1:31" x14ac:dyDescent="0.3">
      <c r="A7" s="18" t="str">
        <f>Fatturati!I8</f>
        <v>Tiemme Raccorderie</v>
      </c>
      <c r="B7" s="7">
        <f>IFERROR(Fatturati!K8/Fatturati!J8,0)</f>
        <v>6.1436677136171479E-2</v>
      </c>
      <c r="C7" s="7">
        <f>IFERROR(Fatturati!L8/Fatturati!J8,0)</f>
        <v>9.3150699128305633E-2</v>
      </c>
      <c r="D7" s="7">
        <f>IFERROR(Fatturati!M8/Fatturati!J8,0)</f>
        <v>7.2781305098304896E-2</v>
      </c>
      <c r="E7" s="7">
        <f>IFERROR(Fatturati!N8/Fatturati!J8,0)</f>
        <v>9.0247991433881125E-2</v>
      </c>
      <c r="F7" s="7">
        <f>IFERROR(Fatturati!O8/Fatturati!J8,0)</f>
        <v>0.13882700091464842</v>
      </c>
      <c r="G7" s="7">
        <f>IFERROR(Fatturati!P8/Fatturati!J8,0)</f>
        <v>3.4912755596598594E-2</v>
      </c>
      <c r="H7" s="7">
        <f>IFERROR(Fatturati!Q8/Fatturati!J8,0)</f>
        <v>0.11353415025459324</v>
      </c>
      <c r="I7" s="7">
        <f>IFERROR(Fatturati!R8/Fatturati!J8,0)</f>
        <v>1.9878608429053934E-2</v>
      </c>
      <c r="J7" s="7">
        <f>IFERROR(Fatturati!S8/Fatturati!J8,0)</f>
        <v>0.1588092459751502</v>
      </c>
      <c r="K7" s="7">
        <f>IFERROR(Fatturati!T8/Fatturati!J8,0)</f>
        <v>0.21642156603329249</v>
      </c>
      <c r="L7" s="7">
        <f>IFERROR(Fatturati!U8/Fatturati!J8,0)</f>
        <v>0</v>
      </c>
      <c r="M7" s="7">
        <f>IFERROR(Fatturati!V8/Fatturati!J8,0)</f>
        <v>0</v>
      </c>
      <c r="N7" s="2"/>
      <c r="O7" s="2"/>
      <c r="P7" s="2"/>
      <c r="Q7"/>
      <c r="R7" s="8">
        <f>Fatturati!K6</f>
        <v>67321.450000000012</v>
      </c>
      <c r="S7" s="8">
        <f>Fatturati!L6</f>
        <v>139036.976</v>
      </c>
      <c r="T7" s="8">
        <f>Fatturati!M6</f>
        <v>127304.93399999998</v>
      </c>
      <c r="U7" s="8">
        <f>Fatturati!N6</f>
        <v>115721.29599999997</v>
      </c>
      <c r="V7" s="8">
        <f>Fatturati!O6</f>
        <v>161442.35</v>
      </c>
      <c r="W7" s="8">
        <f>Fatturati!P6</f>
        <v>145560.02999999997</v>
      </c>
      <c r="X7" s="8">
        <f>Fatturati!Q6</f>
        <v>131083.09399999998</v>
      </c>
      <c r="Y7" s="8">
        <f>Fatturati!R6</f>
        <v>78927.419799999974</v>
      </c>
      <c r="Z7" s="8">
        <f>Fatturati!S6</f>
        <v>178826.4169000001</v>
      </c>
      <c r="AA7" s="8">
        <f>Fatturati!T6</f>
        <v>221232.36729999993</v>
      </c>
      <c r="AB7" s="8">
        <f>Fatturati!U6</f>
        <v>186495.99110000019</v>
      </c>
      <c r="AC7" s="8">
        <f>Fatturati!V6</f>
        <v>0</v>
      </c>
    </row>
    <row r="8" spans="1:31" x14ac:dyDescent="0.3">
      <c r="A8" s="18" t="str">
        <f>Fatturati!I9</f>
        <v xml:space="preserve">Immergas </v>
      </c>
      <c r="B8" s="7">
        <f>IFERROR(Fatturati!K9/Fatturati!J9,0)</f>
        <v>7.6121581879680739E-2</v>
      </c>
      <c r="C8" s="7">
        <f>IFERROR(Fatturati!L9/Fatturati!J9,0)</f>
        <v>7.2633495795141126E-2</v>
      </c>
      <c r="D8" s="7">
        <f>IFERROR(Fatturati!M9/Fatturati!J9,0)</f>
        <v>0.10445080386483084</v>
      </c>
      <c r="E8" s="7">
        <f>IFERROR(Fatturati!N9/Fatturati!J9,0)</f>
        <v>5.6387166349711491E-2</v>
      </c>
      <c r="F8" s="7">
        <f>IFERROR(Fatturati!O9/Fatturati!J9,0)</f>
        <v>7.4869557053708777E-2</v>
      </c>
      <c r="G8" s="7">
        <f>IFERROR(Fatturati!P9/Fatturati!J9,0)</f>
        <v>9.8141675824469851E-2</v>
      </c>
      <c r="H8" s="7">
        <f>IFERROR(Fatturati!Q9/Fatturati!J9,0)</f>
        <v>4.3422036172133367E-2</v>
      </c>
      <c r="I8" s="7">
        <f>IFERROR(Fatturati!R9/Fatturati!J9,0)</f>
        <v>3.9637975388106511E-2</v>
      </c>
      <c r="J8" s="7">
        <f>IFERROR(Fatturati!S9/Fatturati!J9,0)</f>
        <v>0.20481148156605583</v>
      </c>
      <c r="K8" s="7">
        <f>IFERROR(Fatturati!T9/Fatturati!J9,0)</f>
        <v>0.14609085938252608</v>
      </c>
      <c r="L8" s="7">
        <f>IFERROR(Fatturati!U9/Fatturati!J9,0)</f>
        <v>0.11005726377327661</v>
      </c>
      <c r="M8" s="7">
        <f>IFERROR(Fatturati!V9/Fatturati!J9,0)</f>
        <v>0</v>
      </c>
      <c r="N8" s="2"/>
      <c r="O8" s="2"/>
      <c r="P8" s="2"/>
      <c r="Q8"/>
    </row>
    <row r="9" spans="1:31" x14ac:dyDescent="0.3">
      <c r="A9" s="18" t="str">
        <f>Fatturati!I10</f>
        <v xml:space="preserve">Haier </v>
      </c>
      <c r="B9" s="7">
        <f>IFERROR(Fatturati!K10/Fatturati!J10,0)</f>
        <v>0</v>
      </c>
      <c r="C9" s="7">
        <f>IFERROR(Fatturati!L10/Fatturati!J10,0)</f>
        <v>3.9213345532352305E-2</v>
      </c>
      <c r="D9" s="7">
        <f>IFERROR(Fatturati!M10/Fatturati!J10,0)</f>
        <v>0.30140492237705901</v>
      </c>
      <c r="E9" s="7">
        <f>IFERROR(Fatturati!N10/Fatturati!J10,0)</f>
        <v>1.7582717003415453E-2</v>
      </c>
      <c r="F9" s="7">
        <f>IFERROR(Fatturati!O10/Fatturati!J10,0)</f>
        <v>0.21539477617108757</v>
      </c>
      <c r="G9" s="7">
        <f>IFERROR(Fatturati!P10/Fatturati!J10,0)</f>
        <v>0.12207865997907695</v>
      </c>
      <c r="H9" s="7">
        <f>IFERROR(Fatturati!Q10/Fatturati!J10,0)</f>
        <v>0.27228971272768371</v>
      </c>
      <c r="I9" s="7">
        <f>IFERROR(Fatturati!R10/Fatturati!J10,0)</f>
        <v>0</v>
      </c>
      <c r="J9" s="7">
        <f>IFERROR(Fatturati!S10/Fatturati!J10,0)</f>
        <v>4.0639728583977018E-3</v>
      </c>
      <c r="K9" s="7">
        <f>IFERROR(Fatturati!T10/Fatturati!J10,0)</f>
        <v>1.1168321857264319E-2</v>
      </c>
      <c r="L9" s="7">
        <f>IFERROR(Fatturati!U10/Fatturati!J10,0)</f>
        <v>4.3604810107201802E-4</v>
      </c>
      <c r="M9" s="7">
        <f>IFERROR(Fatturati!V10/Fatturati!J10,0)</f>
        <v>0</v>
      </c>
      <c r="N9" s="2"/>
      <c r="O9" s="2"/>
      <c r="P9" s="2"/>
      <c r="Q9"/>
    </row>
    <row r="10" spans="1:31" x14ac:dyDescent="0.3">
      <c r="A10" s="18" t="str">
        <f>Fatturati!I11</f>
        <v xml:space="preserve">Novellini </v>
      </c>
      <c r="B10" s="7">
        <f>IFERROR(Fatturati!K11/Fatturati!J11,0)</f>
        <v>5.344183518751517E-2</v>
      </c>
      <c r="C10" s="7">
        <f>IFERROR(Fatturati!L11/Fatturati!J11,0)</f>
        <v>5.0972905940977739E-2</v>
      </c>
      <c r="D10" s="7">
        <f>IFERROR(Fatturati!M11/Fatturati!J11,0)</f>
        <v>8.2383269155173466E-2</v>
      </c>
      <c r="E10" s="7">
        <f>IFERROR(Fatturati!N11/Fatturati!J11,0)</f>
        <v>0.11461939342240771</v>
      </c>
      <c r="F10" s="7">
        <f>IFERROR(Fatturati!O11/Fatturati!J11,0)</f>
        <v>7.3758318524476271E-2</v>
      </c>
      <c r="G10" s="7">
        <f>IFERROR(Fatturati!P11/Fatturati!J11,0)</f>
        <v>0.14894028298414749</v>
      </c>
      <c r="H10" s="7">
        <f>IFERROR(Fatturati!Q11/Fatturati!J11,0)</f>
        <v>0.12097091956620916</v>
      </c>
      <c r="I10" s="7">
        <f>IFERROR(Fatturati!R11/Fatturati!J11,0)</f>
        <v>3.7031850219916729E-2</v>
      </c>
      <c r="J10" s="7">
        <f>IFERROR(Fatturati!S11/Fatturati!J11,0)</f>
        <v>7.4234955647685869E-2</v>
      </c>
      <c r="K10" s="7">
        <f>IFERROR(Fatturati!T11/Fatturati!J11,0)</f>
        <v>0.10560238903335485</v>
      </c>
      <c r="L10" s="7">
        <f>IFERROR(Fatturati!U11/Fatturati!J11,0)</f>
        <v>0.1009520443648451</v>
      </c>
      <c r="M10" s="7">
        <f>IFERROR(Fatturati!V11/Fatturati!J11,0)</f>
        <v>0</v>
      </c>
      <c r="N10" s="2"/>
      <c r="O10" s="2"/>
      <c r="P10" s="2"/>
      <c r="Q10"/>
    </row>
    <row r="11" spans="1:31" x14ac:dyDescent="0.3">
      <c r="A11" s="18" t="str">
        <f>Fatturati!I12</f>
        <v>System Group (Sa.Mi. Plastic)</v>
      </c>
      <c r="B11" s="7">
        <f>IFERROR(Fatturati!K12/Fatturati!J12,0)</f>
        <v>4.9112163429527247E-2</v>
      </c>
      <c r="C11" s="7">
        <f>IFERROR(Fatturati!L12/Fatturati!J12,0)</f>
        <v>1.3997972051252904E-2</v>
      </c>
      <c r="D11" s="7">
        <f>IFERROR(Fatturati!M12/Fatturati!J12,0)</f>
        <v>7.7259721568117959E-2</v>
      </c>
      <c r="E11" s="7">
        <f>IFERROR(Fatturati!N12/Fatturati!J12,0)</f>
        <v>4.1993789280088331E-2</v>
      </c>
      <c r="F11" s="7">
        <f>IFERROR(Fatturati!O12/Fatturati!J12,0)</f>
        <v>0.10422481709891682</v>
      </c>
      <c r="G11" s="7">
        <f>IFERROR(Fatturati!P12/Fatturati!J12,0)</f>
        <v>4.812546689510689E-2</v>
      </c>
      <c r="H11" s="7">
        <f>IFERROR(Fatturati!Q12/Fatturati!J12,0)</f>
        <v>9.2156720447569743E-2</v>
      </c>
      <c r="I11" s="7">
        <f>IFERROR(Fatturati!R12/Fatturati!J12,0)</f>
        <v>3.2345934764603651E-2</v>
      </c>
      <c r="J11" s="7">
        <f>IFERROR(Fatturati!S12/Fatturati!J12,0)</f>
        <v>8.2904965530961189E-2</v>
      </c>
      <c r="K11" s="7">
        <f>IFERROR(Fatturati!T12/Fatturati!J12,0)</f>
        <v>0.14004962790489955</v>
      </c>
      <c r="L11" s="7">
        <f>IFERROR(Fatturati!U12/Fatturati!J12,0)</f>
        <v>0.18748591702258988</v>
      </c>
      <c r="M11" s="7">
        <f>IFERROR(Fatturati!V12/Fatturati!J12,0)</f>
        <v>0</v>
      </c>
      <c r="N11" s="2"/>
      <c r="O11" s="2"/>
      <c r="P11" s="2"/>
      <c r="Q11"/>
    </row>
    <row r="12" spans="1:31" x14ac:dyDescent="0.3">
      <c r="A12" s="18" t="str">
        <f>Fatturati!I13</f>
        <v>Dab Pumps</v>
      </c>
      <c r="B12" s="7">
        <f>IFERROR(Fatturati!K13/Fatturati!J13,0)</f>
        <v>2.110784902704102E-2</v>
      </c>
      <c r="C12" s="7">
        <f>IFERROR(Fatturati!L13/Fatturati!J13,0)</f>
        <v>0.16054449994541581</v>
      </c>
      <c r="D12" s="7">
        <f>IFERROR(Fatturati!M13/Fatturati!J13,0)</f>
        <v>4.9854705127747666E-2</v>
      </c>
      <c r="E12" s="7">
        <f>IFERROR(Fatturati!N13/Fatturati!J13,0)</f>
        <v>1.9971462328190668E-2</v>
      </c>
      <c r="F12" s="7">
        <f>IFERROR(Fatturati!O13/Fatturati!J13,0)</f>
        <v>3.8733847411135482E-2</v>
      </c>
      <c r="G12" s="7">
        <f>IFERROR(Fatturati!P13/Fatturati!J13,0)</f>
        <v>0.1217997754817175</v>
      </c>
      <c r="H12" s="7">
        <f>IFERROR(Fatturati!Q13/Fatturati!J13,0)</f>
        <v>0.11217477778645886</v>
      </c>
      <c r="I12" s="7">
        <f>IFERROR(Fatturati!R13/Fatturati!J13,0)</f>
        <v>4.873330753791677E-2</v>
      </c>
      <c r="J12" s="7">
        <f>IFERROR(Fatturati!S13/Fatturati!J13,0)</f>
        <v>8.6776594758295508E-2</v>
      </c>
      <c r="K12" s="7">
        <f>IFERROR(Fatturati!T13/Fatturati!J13,0)</f>
        <v>0.1197286254973763</v>
      </c>
      <c r="L12" s="7">
        <f>IFERROR(Fatturati!U13/Fatturati!J13,0)</f>
        <v>8.4645753631841805E-2</v>
      </c>
      <c r="M12" s="7">
        <f>IFERROR(Fatturati!V13/Fatturati!J13,0)</f>
        <v>0</v>
      </c>
      <c r="N12" s="2"/>
      <c r="O12" s="2"/>
      <c r="P12" s="2"/>
      <c r="Q12"/>
    </row>
    <row r="13" spans="1:31" x14ac:dyDescent="0.3">
      <c r="A13" s="18" t="str">
        <f>Fatturati!I14</f>
        <v>Valsir</v>
      </c>
      <c r="B13" s="7">
        <f>IFERROR(Fatturati!K14/Fatturati!J14,0)</f>
        <v>9.862020166283389E-2</v>
      </c>
      <c r="C13" s="7">
        <f>IFERROR(Fatturati!L14/Fatturati!J14,0)</f>
        <v>4.6347072350964087E-2</v>
      </c>
      <c r="D13" s="7">
        <f>IFERROR(Fatturati!M14/Fatturati!J14,0)</f>
        <v>5.8517601273660007E-2</v>
      </c>
      <c r="E13" s="7">
        <f>IFERROR(Fatturati!N14/Fatturati!J14,0)</f>
        <v>0.15480275959667433</v>
      </c>
      <c r="F13" s="7">
        <f>IFERROR(Fatturati!O14/Fatturati!J14,0)</f>
        <v>8.8112506633645851E-2</v>
      </c>
      <c r="G13" s="7">
        <f>IFERROR(Fatturati!P14/Fatturati!J14,0)</f>
        <v>9.7718025826994515E-2</v>
      </c>
      <c r="H13" s="7">
        <f>IFERROR(Fatturati!Q14/Fatturati!J14,0)</f>
        <v>0.13905890677516364</v>
      </c>
      <c r="I13" s="7">
        <f>IFERROR(Fatturati!R14/Fatturati!J14,0)</f>
        <v>1.3514947815319299E-2</v>
      </c>
      <c r="J13" s="7">
        <f>IFERROR(Fatturati!S14/Fatturati!J14,0)</f>
        <v>0.13520254732000708</v>
      </c>
      <c r="K13" s="7">
        <f>IFERROR(Fatturati!T14/Fatturati!J14,0)</f>
        <v>4.8027595966743324E-2</v>
      </c>
      <c r="L13" s="7">
        <f>IFERROR(Fatturati!U14/Fatturati!J14,0)</f>
        <v>0.22450026534583406</v>
      </c>
      <c r="M13" s="7">
        <f>IFERROR(Fatturati!V14/Fatturati!J14,0)</f>
        <v>0</v>
      </c>
      <c r="N13" s="2"/>
      <c r="O13" s="2"/>
      <c r="P13" s="2"/>
      <c r="Q13"/>
    </row>
    <row r="14" spans="1:31" x14ac:dyDescent="0.3">
      <c r="A14" s="18" t="str">
        <f>Fatturati!I15</f>
        <v>Caleffi</v>
      </c>
      <c r="B14" s="7">
        <f>IFERROR(Fatturati!K15/Fatturati!J15,0)</f>
        <v>4.3901521313185934E-2</v>
      </c>
      <c r="C14" s="7">
        <f>IFERROR(Fatturati!L15/Fatturati!J15,0)</f>
        <v>5.6692766837981086E-2</v>
      </c>
      <c r="D14" s="7">
        <f>IFERROR(Fatturati!M15/Fatturati!J15,0)</f>
        <v>0.12783753266185111</v>
      </c>
      <c r="E14" s="7">
        <f>IFERROR(Fatturati!N15/Fatturati!J15,0)</f>
        <v>0.15363471630535291</v>
      </c>
      <c r="F14" s="7">
        <f>IFERROR(Fatturati!O15/Fatturati!J15,0)</f>
        <v>4.0107397588701757E-2</v>
      </c>
      <c r="G14" s="7">
        <f>IFERROR(Fatturati!P15/Fatturati!J15,0)</f>
        <v>8.3911281399707743E-2</v>
      </c>
      <c r="H14" s="7">
        <f>IFERROR(Fatturati!Q15/Fatturati!J15,0)</f>
        <v>7.9373610543238188E-2</v>
      </c>
      <c r="I14" s="7">
        <f>IFERROR(Fatturati!R15/Fatturati!J15,0)</f>
        <v>6.3459430427142985E-2</v>
      </c>
      <c r="J14" s="7">
        <f>IFERROR(Fatturati!S15/Fatturati!J15,0)</f>
        <v>0.12129380498291982</v>
      </c>
      <c r="K14" s="7">
        <f>IFERROR(Fatturati!T15/Fatturati!J15,0)</f>
        <v>0.12508884463143957</v>
      </c>
      <c r="L14" s="7">
        <f>IFERROR(Fatturati!U15/Fatturati!J15,0)</f>
        <v>0.17470628148030901</v>
      </c>
      <c r="M14" s="7">
        <f>IFERROR(Fatturati!V15/Fatturati!J15,0)</f>
        <v>0</v>
      </c>
      <c r="N14" s="2"/>
      <c r="O14" s="2"/>
      <c r="P14" s="2"/>
      <c r="Q14"/>
    </row>
    <row r="15" spans="1:31" x14ac:dyDescent="0.3">
      <c r="A15" s="18" t="str">
        <f>Fatturati!I16</f>
        <v>Euroacque</v>
      </c>
      <c r="B15" s="7">
        <f>IFERROR(Fatturati!K16/Fatturati!J16,0)</f>
        <v>0</v>
      </c>
      <c r="C15" s="7">
        <f>IFERROR(Fatturati!L16/Fatturati!J16,0)</f>
        <v>0.20165893341591873</v>
      </c>
      <c r="D15" s="7">
        <f>IFERROR(Fatturati!M16/Fatturati!J16,0)</f>
        <v>5.7363067465626874E-2</v>
      </c>
      <c r="E15" s="7">
        <f>IFERROR(Fatturati!N16/Fatturati!J16,0)</f>
        <v>0.11214997152486451</v>
      </c>
      <c r="F15" s="7">
        <f>IFERROR(Fatturati!O16/Fatturati!J16,0)</f>
        <v>0.142194712017681</v>
      </c>
      <c r="G15" s="7">
        <f>IFERROR(Fatturati!P16/Fatturati!J16,0)</f>
        <v>2.8561216259018706E-2</v>
      </c>
      <c r="H15" s="7">
        <f>IFERROR(Fatturati!Q16/Fatturati!J16,0)</f>
        <v>1.4547654229883038E-2</v>
      </c>
      <c r="I15" s="7">
        <f>IFERROR(Fatturati!R16/Fatturati!J16,0)</f>
        <v>7.8032826910890946E-2</v>
      </c>
      <c r="J15" s="7">
        <f>IFERROR(Fatturati!S16/Fatturati!J16,0)</f>
        <v>0.19401476324749181</v>
      </c>
      <c r="K15" s="7">
        <f>IFERROR(Fatturati!T16/Fatturati!J16,0)</f>
        <v>9.5383389184769893E-2</v>
      </c>
      <c r="L15" s="7">
        <f>IFERROR(Fatturati!U16/Fatturati!J16,0)</f>
        <v>0.14684796586192223</v>
      </c>
      <c r="M15" s="7">
        <f>IFERROR(Fatturati!V16/Fatturati!J16,0)</f>
        <v>0</v>
      </c>
      <c r="N15" s="2"/>
      <c r="O15" s="2"/>
      <c r="P15" s="2"/>
      <c r="Q15"/>
    </row>
    <row r="16" spans="1:31" x14ac:dyDescent="0.3">
      <c r="A16" s="18" t="str">
        <f>Fatturati!I17</f>
        <v xml:space="preserve">Cordivari </v>
      </c>
      <c r="B16" s="7">
        <f>IFERROR(Fatturati!K17/Fatturati!J17,0)</f>
        <v>3.4080286278806077E-2</v>
      </c>
      <c r="C16" s="7">
        <f>IFERROR(Fatturati!L17/Fatturati!J17,0)</f>
        <v>6.6195993818980323E-2</v>
      </c>
      <c r="D16" s="7">
        <f>IFERROR(Fatturati!M17/Fatturati!J17,0)</f>
        <v>2.2808536696216263E-2</v>
      </c>
      <c r="E16" s="7">
        <f>IFERROR(Fatturati!N17/Fatturati!J17,0)</f>
        <v>8.0730958201572084E-2</v>
      </c>
      <c r="F16" s="7">
        <f>IFERROR(Fatturati!O17/Fatturati!J17,0)</f>
        <v>0.1505697828510191</v>
      </c>
      <c r="G16" s="7">
        <f>IFERROR(Fatturati!P17/Fatturati!J17,0)</f>
        <v>7.5800733876484908E-2</v>
      </c>
      <c r="H16" s="7">
        <f>IFERROR(Fatturati!Q17/Fatturati!J17,0)</f>
        <v>8.5454032254206433E-2</v>
      </c>
      <c r="I16" s="7">
        <f>IFERROR(Fatturati!R17/Fatturati!J17,0)</f>
        <v>0.15815420974323871</v>
      </c>
      <c r="J16" s="7">
        <f>IFERROR(Fatturati!S17/Fatturati!J17,0)</f>
        <v>8.1796131600223893E-2</v>
      </c>
      <c r="K16" s="7">
        <f>IFERROR(Fatturati!T17/Fatturati!J17,0)</f>
        <v>0.10480009759504766</v>
      </c>
      <c r="L16" s="7">
        <f>IFERROR(Fatturati!U17/Fatturati!J17,0)</f>
        <v>0.16707937252125338</v>
      </c>
      <c r="M16" s="7">
        <f>IFERROR(Fatturati!V17/Fatturati!J17,0)</f>
        <v>0</v>
      </c>
      <c r="N16" s="2"/>
      <c r="O16" s="2"/>
      <c r="P16" s="2"/>
      <c r="Q16"/>
    </row>
    <row r="17" spans="1:17" x14ac:dyDescent="0.3">
      <c r="A17" s="18" t="str">
        <f>Fatturati!I18</f>
        <v>Tecnosystemi</v>
      </c>
      <c r="B17" s="7">
        <f>IFERROR(Fatturati!K18/Fatturati!J18,0)</f>
        <v>6.794654456270352E-2</v>
      </c>
      <c r="C17" s="7">
        <f>IFERROR(Fatturati!L18/Fatturati!J18,0)</f>
        <v>0.14309033906763682</v>
      </c>
      <c r="D17" s="7">
        <f>IFERROR(Fatturati!M18/Fatturati!J18,0)</f>
        <v>3.7583669760044756E-2</v>
      </c>
      <c r="E17" s="7">
        <f>IFERROR(Fatturati!N18/Fatturati!J18,0)</f>
        <v>4.1195766363542802E-2</v>
      </c>
      <c r="F17" s="7">
        <f>IFERROR(Fatturati!O18/Fatturati!J18,0)</f>
        <v>0.20982395125162387</v>
      </c>
      <c r="G17" s="7">
        <f>IFERROR(Fatturati!P18/Fatturati!J18,0)</f>
        <v>3.4826475665620013E-2</v>
      </c>
      <c r="H17" s="7">
        <f>IFERROR(Fatturati!Q18/Fatturati!J18,0)</f>
        <v>0.13014980455210096</v>
      </c>
      <c r="I17" s="7">
        <f>IFERROR(Fatturati!R18/Fatturati!J18,0)</f>
        <v>7.4702264787725944E-2</v>
      </c>
      <c r="J17" s="7">
        <f>IFERROR(Fatturati!S18/Fatturati!J18,0)</f>
        <v>8.3401298325536832E-2</v>
      </c>
      <c r="K17" s="7">
        <f>IFERROR(Fatturati!T18/Fatturati!J18,0)</f>
        <v>0.17727988566346448</v>
      </c>
      <c r="L17" s="7">
        <f>IFERROR(Fatturati!U18/Fatturati!J18,0)</f>
        <v>0</v>
      </c>
      <c r="M17" s="7">
        <f>IFERROR(Fatturati!V18/Fatturati!J18,0)</f>
        <v>0</v>
      </c>
      <c r="N17" s="2"/>
      <c r="O17" s="2"/>
      <c r="P17" s="2"/>
      <c r="Q17"/>
    </row>
    <row r="18" spans="1:17" x14ac:dyDescent="0.3">
      <c r="A18" s="18" t="str">
        <f>Fatturati!I19</f>
        <v xml:space="preserve">Ferrari </v>
      </c>
      <c r="B18" s="7">
        <f>IFERROR(Fatturati!K19/Fatturati!J19,0)</f>
        <v>1.0047757861440179E-2</v>
      </c>
      <c r="C18" s="7">
        <f>IFERROR(Fatturati!L19/Fatturati!J19,0)</f>
        <v>0.10661787508528189</v>
      </c>
      <c r="D18" s="7">
        <f>IFERROR(Fatturati!M19/Fatturati!J19,0)</f>
        <v>3.4701978539973949E-2</v>
      </c>
      <c r="E18" s="7">
        <f>IFERROR(Fatturati!N19/Fatturati!J19,0)</f>
        <v>0.12237176704087328</v>
      </c>
      <c r="F18" s="7">
        <f>IFERROR(Fatturati!O19/Fatturati!J19,0)</f>
        <v>8.9592507597841597E-2</v>
      </c>
      <c r="G18" s="7">
        <f>IFERROR(Fatturati!P19/Fatturati!J19,0)</f>
        <v>0.10621472430689077</v>
      </c>
      <c r="H18" s="7">
        <f>IFERROR(Fatturati!Q19/Fatturati!J19,0)</f>
        <v>0.11049432487750419</v>
      </c>
      <c r="I18" s="7">
        <f>IFERROR(Fatturati!R19/Fatturati!J19,0)</f>
        <v>0</v>
      </c>
      <c r="J18" s="7">
        <f>IFERROR(Fatturati!S19/Fatturati!J19,0)</f>
        <v>0.23342430068845749</v>
      </c>
      <c r="K18" s="7">
        <f>IFERROR(Fatturati!T19/Fatturati!J19,0)</f>
        <v>7.3993673633939092E-2</v>
      </c>
      <c r="L18" s="7">
        <f>IFERROR(Fatturati!U19/Fatturati!J19,0)</f>
        <v>0.26341251628108914</v>
      </c>
      <c r="M18" s="7">
        <f>IFERROR(Fatturati!V19/Fatturati!J19,0)</f>
        <v>0</v>
      </c>
      <c r="N18" s="2"/>
      <c r="O18" s="2"/>
      <c r="P18" s="2"/>
      <c r="Q18"/>
    </row>
    <row r="19" spans="1:17" x14ac:dyDescent="0.3">
      <c r="A19" s="18" t="str">
        <f>Fatturati!I20</f>
        <v xml:space="preserve">Rubinetterie Bresciane </v>
      </c>
      <c r="B19" s="7">
        <f>IFERROR(Fatturati!K20/Fatturati!J20,0)</f>
        <v>4.4134419494862014E-2</v>
      </c>
      <c r="C19" s="7">
        <f>IFERROR(Fatturati!L20/Fatturati!J20,0)</f>
        <v>0.2683913264005065</v>
      </c>
      <c r="D19" s="7">
        <f>IFERROR(Fatturati!M20/Fatturati!J20,0)</f>
        <v>0</v>
      </c>
      <c r="E19" s="7">
        <f>IFERROR(Fatturati!N20/Fatturati!J20,0)</f>
        <v>4.3321409656076788E-2</v>
      </c>
      <c r="F19" s="7">
        <f>IFERROR(Fatturati!O20/Fatturati!J20,0)</f>
        <v>9.3374582811409715E-2</v>
      </c>
      <c r="G19" s="7">
        <f>IFERROR(Fatturati!P20/Fatturati!J20,0)</f>
        <v>0.11728849133957124</v>
      </c>
      <c r="H19" s="7">
        <f>IFERROR(Fatturati!Q20/Fatturati!J20,0)</f>
        <v>3.7875189503801344E-2</v>
      </c>
      <c r="I19" s="7">
        <f>IFERROR(Fatturati!R20/Fatturati!J20,0)</f>
        <v>3.4298086326862792E-2</v>
      </c>
      <c r="J19" s="7">
        <f>IFERROR(Fatturati!S20/Fatturati!J20,0)</f>
        <v>0.20583125264464638</v>
      </c>
      <c r="K19" s="7">
        <f>IFERROR(Fatturati!T20/Fatturati!J20,0)</f>
        <v>0.1554852418222632</v>
      </c>
      <c r="L19" s="7">
        <f>IFERROR(Fatturati!U20/Fatturati!J20,0)</f>
        <v>0</v>
      </c>
      <c r="M19" s="7">
        <f>IFERROR(Fatturati!V20/Fatturati!J20,0)</f>
        <v>0</v>
      </c>
      <c r="N19" s="2"/>
      <c r="O19" s="2"/>
      <c r="P19" s="2"/>
      <c r="Q19"/>
    </row>
    <row r="20" spans="1:17" x14ac:dyDescent="0.3">
      <c r="A20" s="18" t="str">
        <f>Fatturati!I21</f>
        <v>Giacomini</v>
      </c>
      <c r="B20" s="7">
        <f>IFERROR(Fatturati!K21/Fatturati!J21,0)</f>
        <v>0</v>
      </c>
      <c r="C20" s="7">
        <f>IFERROR(Fatturati!L21/Fatturati!J21,0)</f>
        <v>0.10744063152548496</v>
      </c>
      <c r="D20" s="7">
        <f>IFERROR(Fatturati!M21/Fatturati!J21,0)</f>
        <v>3.8409290185670637E-2</v>
      </c>
      <c r="E20" s="7">
        <f>IFERROR(Fatturati!N21/Fatturati!J21,0)</f>
        <v>6.0806372834155749E-2</v>
      </c>
      <c r="F20" s="7">
        <f>IFERROR(Fatturati!O21/Fatturati!J21,0)</f>
        <v>0.28851532754794085</v>
      </c>
      <c r="G20" s="7">
        <f>IFERROR(Fatturati!P21/Fatturati!J21,0)</f>
        <v>4.1891661276151189E-2</v>
      </c>
      <c r="H20" s="7">
        <f>IFERROR(Fatturati!Q21/Fatturati!J21,0)</f>
        <v>7.9101835249852134E-2</v>
      </c>
      <c r="I20" s="7">
        <f>IFERROR(Fatturati!R21/Fatturati!J21,0)</f>
        <v>0.10718668505703834</v>
      </c>
      <c r="J20" s="7">
        <f>IFERROR(Fatturati!S21/Fatturati!J21,0)</f>
        <v>2.3617021565532512E-2</v>
      </c>
      <c r="K20" s="7">
        <f>IFERROR(Fatturati!T21/Fatturati!J21,0)</f>
        <v>4.5309300913890356E-2</v>
      </c>
      <c r="L20" s="7">
        <f>IFERROR(Fatturati!U21/Fatturati!J21,0)</f>
        <v>0</v>
      </c>
      <c r="M20" s="7">
        <f>IFERROR(Fatturati!V21/Fatturati!J21,0)</f>
        <v>0</v>
      </c>
      <c r="N20" s="2"/>
      <c r="O20" s="2"/>
      <c r="P20" s="2"/>
      <c r="Q20"/>
    </row>
    <row r="21" spans="1:17" x14ac:dyDescent="0.3">
      <c r="A21" s="18" t="str">
        <f>Fatturati!I22</f>
        <v xml:space="preserve">Galassia </v>
      </c>
      <c r="B21" s="7">
        <f>IFERROR(Fatturati!K22/Fatturati!J22,0)</f>
        <v>0.10681165560419903</v>
      </c>
      <c r="C21" s="7">
        <f>IFERROR(Fatturati!L22/Fatturati!J22,0)</f>
        <v>7.6401638186696791E-2</v>
      </c>
      <c r="D21" s="7">
        <f>IFERROR(Fatturati!M22/Fatturati!J22,0)</f>
        <v>0.14720143105964317</v>
      </c>
      <c r="E21" s="7">
        <f>IFERROR(Fatturati!N22/Fatturati!J22,0)</f>
        <v>0.16061761521442358</v>
      </c>
      <c r="F21" s="7">
        <f>IFERROR(Fatturati!O22/Fatturati!J22,0)</f>
        <v>2.9374382149413923E-2</v>
      </c>
      <c r="G21" s="7">
        <f>IFERROR(Fatturati!P22/Fatturati!J22,0)</f>
        <v>7.4424516311255476E-2</v>
      </c>
      <c r="H21" s="7">
        <f>IFERROR(Fatturati!Q22/Fatturati!J22,0)</f>
        <v>9.0335639975521353E-2</v>
      </c>
      <c r="I21" s="7">
        <f>IFERROR(Fatturati!R22/Fatturati!J22,0)</f>
        <v>0</v>
      </c>
      <c r="J21" s="7">
        <f>IFERROR(Fatturati!S22/Fatturati!J22,0)</f>
        <v>0.1095890410958904</v>
      </c>
      <c r="K21" s="7">
        <f>IFERROR(Fatturati!T22/Fatturati!J22,0)</f>
        <v>0.15026126253354047</v>
      </c>
      <c r="L21" s="7">
        <f>IFERROR(Fatturati!U22/Fatturati!J22,0)</f>
        <v>0.11947465047309702</v>
      </c>
      <c r="M21" s="7">
        <f>IFERROR(Fatturati!V22/Fatturati!J22,0)</f>
        <v>0</v>
      </c>
      <c r="N21" s="2"/>
      <c r="O21" s="2"/>
      <c r="P21" s="2"/>
      <c r="Q21"/>
    </row>
    <row r="22" spans="1:17" ht="16.5" customHeight="1" x14ac:dyDescent="0.3">
      <c r="A22" s="18" t="str">
        <f>Fatturati!I23</f>
        <v xml:space="preserve">Ibp Banninger </v>
      </c>
      <c r="B22" s="7">
        <f>IFERROR(Fatturati!K23/Fatturati!J23,0)</f>
        <v>7.2735962366129517E-2</v>
      </c>
      <c r="C22" s="7">
        <f>IFERROR(Fatturati!L23/Fatturati!J23,0)</f>
        <v>1.1290661595435887E-2</v>
      </c>
      <c r="D22" s="7">
        <f>IFERROR(Fatturati!M23/Fatturati!J23,0)</f>
        <v>0.14738164347913121</v>
      </c>
      <c r="E22" s="7">
        <f>IFERROR(Fatturati!N23/Fatturati!J23,0)</f>
        <v>8.2824542087879094E-2</v>
      </c>
      <c r="F22" s="7">
        <f>IFERROR(Fatturati!O23/Fatturati!J23,0)</f>
        <v>8.5276749074166755E-2</v>
      </c>
      <c r="G22" s="7">
        <f>IFERROR(Fatturati!P23/Fatturati!J23,0)</f>
        <v>0.13667300570513463</v>
      </c>
      <c r="H22" s="7">
        <f>IFERROR(Fatturati!Q23/Fatturati!J23,0)</f>
        <v>0.17475728155339806</v>
      </c>
      <c r="I22" s="7">
        <f>IFERROR(Fatturati!R23/Fatturati!J23,0)</f>
        <v>2.5773195876288658E-2</v>
      </c>
      <c r="J22" s="7">
        <f>IFERROR(Fatturati!S23/Fatturati!J23,0)</f>
        <v>9.538584726253628E-2</v>
      </c>
      <c r="K22" s="7">
        <f>IFERROR(Fatturati!T23/Fatturati!J23,0)</f>
        <v>5.6600940846762086E-2</v>
      </c>
      <c r="L22" s="7">
        <f>IFERROR(Fatturati!U23/Fatturati!J23,0)</f>
        <v>0.25973376038434592</v>
      </c>
      <c r="M22" s="7">
        <f>IFERROR(Fatturati!V23/Fatturati!J23,0)</f>
        <v>0</v>
      </c>
      <c r="N22" s="2"/>
      <c r="O22" s="2"/>
      <c r="P22" s="2"/>
      <c r="Q22"/>
    </row>
    <row r="23" spans="1:17" x14ac:dyDescent="0.3">
      <c r="A23" s="18" t="str">
        <f>Fatturati!I24</f>
        <v>Atusa</v>
      </c>
      <c r="B23" s="7">
        <f>IFERROR(Fatturati!K24/Fatturati!J24,0)</f>
        <v>7.7015874884047236E-2</v>
      </c>
      <c r="C23" s="7">
        <f>IFERROR(Fatturati!L24/Fatturati!J24,0)</f>
        <v>0.11067715390837655</v>
      </c>
      <c r="D23" s="7">
        <f>IFERROR(Fatturati!M24/Fatturati!J24,0)</f>
        <v>0.11702752049208889</v>
      </c>
      <c r="E23" s="7">
        <f>IFERROR(Fatturati!N24/Fatturati!J24,0)</f>
        <v>9.5981800640198733E-2</v>
      </c>
      <c r="F23" s="7">
        <f>IFERROR(Fatturati!O24/Fatturati!J24,0)</f>
        <v>0.24358523671401835</v>
      </c>
      <c r="G23" s="7">
        <f>IFERROR(Fatturati!P24/Fatturati!J24,0)</f>
        <v>9.3245908680056069E-2</v>
      </c>
      <c r="H23" s="7">
        <f>IFERROR(Fatturati!Q24/Fatturati!J24,0)</f>
        <v>0.15143265240595888</v>
      </c>
      <c r="I23" s="7">
        <f>IFERROR(Fatturati!R24/Fatturati!J24,0)</f>
        <v>0</v>
      </c>
      <c r="J23" s="7">
        <f>IFERROR(Fatturati!S24/Fatturati!J24,0)</f>
        <v>0</v>
      </c>
      <c r="K23" s="7">
        <f>IFERROR(Fatturati!T24/Fatturati!J24,0)</f>
        <v>0.11103385227525529</v>
      </c>
      <c r="L23" s="7">
        <f>IFERROR(Fatturati!U24/Fatturati!J24,0)</f>
        <v>0</v>
      </c>
      <c r="M23" s="7">
        <f>IFERROR(Fatturati!V24/Fatturati!J24,0)</f>
        <v>0</v>
      </c>
      <c r="N23" s="2"/>
      <c r="O23" s="2"/>
      <c r="P23" s="2"/>
      <c r="Q23"/>
    </row>
    <row r="24" spans="1:17" x14ac:dyDescent="0.3">
      <c r="A24" s="18" t="str">
        <f>Fatturati!I25</f>
        <v xml:space="preserve">Va-Albertoni </v>
      </c>
      <c r="B24" s="7">
        <f>IFERROR(Fatturati!K25/Fatturati!J25,0)</f>
        <v>0</v>
      </c>
      <c r="C24" s="7">
        <f>IFERROR(Fatturati!L25/Fatturati!J25,0)</f>
        <v>5.7053637120801907E-2</v>
      </c>
      <c r="D24" s="7">
        <f>IFERROR(Fatturati!M25/Fatturati!J25,0)</f>
        <v>0.13501977791429814</v>
      </c>
      <c r="E24" s="7">
        <f>IFERROR(Fatturati!N25/Fatturati!J25,0)</f>
        <v>0.45573765913997039</v>
      </c>
      <c r="F24" s="7">
        <f>IFERROR(Fatturati!O25/Fatturati!J25,0)</f>
        <v>3.6297147075321202E-2</v>
      </c>
      <c r="G24" s="7">
        <f>IFERROR(Fatturati!P25/Fatturati!J25,0)</f>
        <v>0</v>
      </c>
      <c r="H24" s="7">
        <f>IFERROR(Fatturati!Q25/Fatturati!J25,0)</f>
        <v>9.4552149831359553E-2</v>
      </c>
      <c r="I24" s="7">
        <f>IFERROR(Fatturati!R25/Fatturati!J25,0)</f>
        <v>0</v>
      </c>
      <c r="J24" s="7">
        <f>IFERROR(Fatturati!S25/Fatturati!J25,0)</f>
        <v>9.3865568460236554E-2</v>
      </c>
      <c r="K24" s="7">
        <f>IFERROR(Fatturati!T25/Fatturati!J25,0)</f>
        <v>0.12747406045801224</v>
      </c>
      <c r="L24" s="7">
        <f>IFERROR(Fatturati!U25/Fatturati!J25,0)</f>
        <v>0</v>
      </c>
      <c r="M24" s="7">
        <f>IFERROR(Fatturati!V25/Fatturati!J25,0)</f>
        <v>0</v>
      </c>
      <c r="N24" s="2"/>
      <c r="O24" s="2"/>
      <c r="P24" s="2"/>
      <c r="Q24"/>
    </row>
    <row r="25" spans="1:17" x14ac:dyDescent="0.3">
      <c r="A25" s="18" t="str">
        <f>Fatturati!I26</f>
        <v>Sabiana</v>
      </c>
      <c r="B25" s="7">
        <f>IFERROR(Fatturati!K26/Fatturati!J26,0)</f>
        <v>0</v>
      </c>
      <c r="C25" s="7">
        <f>IFERROR(Fatturati!L26/Fatturati!J26,0)</f>
        <v>0</v>
      </c>
      <c r="D25" s="7">
        <f>IFERROR(Fatturati!M26/Fatturati!J26,0)</f>
        <v>0</v>
      </c>
      <c r="E25" s="7">
        <f>IFERROR(Fatturati!N26/Fatturati!J26,0)</f>
        <v>0.48823442233605335</v>
      </c>
      <c r="F25" s="7">
        <f>IFERROR(Fatturati!O26/Fatturati!J26,0)</f>
        <v>6.3268332206139182E-3</v>
      </c>
      <c r="G25" s="7">
        <f>IFERROR(Fatturati!P26/Fatturati!J26,0)</f>
        <v>2.0763447905938572E-2</v>
      </c>
      <c r="H25" s="7">
        <f>IFERROR(Fatturati!Q26/Fatturati!J26,0)</f>
        <v>0</v>
      </c>
      <c r="I25" s="7">
        <f>IFERROR(Fatturati!R26/Fatturati!J26,0)</f>
        <v>1.203678139473605E-5</v>
      </c>
      <c r="J25" s="7">
        <f>IFERROR(Fatturati!S26/Fatturati!J26,0)</f>
        <v>0.44154901339768998</v>
      </c>
      <c r="K25" s="7">
        <f>IFERROR(Fatturati!T26/Fatturati!J26,0)</f>
        <v>4.3114246358309433E-2</v>
      </c>
      <c r="L25" s="7">
        <f>IFERROR(Fatturati!U26/Fatturati!J26,0)</f>
        <v>0</v>
      </c>
      <c r="M25" s="7">
        <f>IFERROR(Fatturati!V26/Fatturati!J26,0)</f>
        <v>0</v>
      </c>
      <c r="N25" s="2"/>
      <c r="O25" s="2"/>
      <c r="P25" s="2"/>
      <c r="Q25"/>
    </row>
    <row r="26" spans="1:17" x14ac:dyDescent="0.3">
      <c r="A26" s="18" t="str">
        <f>Fatturati!I27</f>
        <v>System Group (Sab)</v>
      </c>
      <c r="B26" s="7">
        <f>IFERROR(Fatturati!K27/Fatturati!J27,0)</f>
        <v>0</v>
      </c>
      <c r="C26" s="7">
        <f>IFERROR(Fatturati!L27/Fatturati!J27,0)</f>
        <v>6.5072850960818024E-2</v>
      </c>
      <c r="D26" s="7">
        <f>IFERROR(Fatturati!M27/Fatturati!J27,0)</f>
        <v>0.21815135150350573</v>
      </c>
      <c r="E26" s="7">
        <f>IFERROR(Fatturati!N27/Fatturati!J27,0)</f>
        <v>0.14571020062473247</v>
      </c>
      <c r="F26" s="7">
        <f>IFERROR(Fatturati!O27/Fatturati!J27,0)</f>
        <v>4.5451647808510305E-2</v>
      </c>
      <c r="G26" s="7">
        <f>IFERROR(Fatturati!P27/Fatturati!J27,0)</f>
        <v>0.1160714211794744</v>
      </c>
      <c r="H26" s="7">
        <f>IFERROR(Fatturati!Q27/Fatturati!J27,0)</f>
        <v>0.19952362699182119</v>
      </c>
      <c r="I26" s="7">
        <f>IFERROR(Fatturati!R27/Fatturati!J27,0)</f>
        <v>0</v>
      </c>
      <c r="J26" s="7">
        <f>IFERROR(Fatturati!S27/Fatturati!J27,0)</f>
        <v>5.6711072402239632E-2</v>
      </c>
      <c r="K26" s="7">
        <f>IFERROR(Fatturati!T27/Fatturati!J27,0)</f>
        <v>8.1713618191256221E-2</v>
      </c>
      <c r="L26" s="7">
        <f>IFERROR(Fatturati!U27/Fatturati!J27,0)</f>
        <v>8.1480978609576926E-2</v>
      </c>
      <c r="M26" s="7">
        <f>IFERROR(Fatturati!V27/Fatturati!J27,0)</f>
        <v>0</v>
      </c>
      <c r="N26" s="2"/>
      <c r="O26" s="2"/>
      <c r="P26" s="2"/>
      <c r="Q26"/>
    </row>
    <row r="27" spans="1:17" x14ac:dyDescent="0.3">
      <c r="A27" s="18" t="str">
        <f>Fatturati!I28</f>
        <v>LG</v>
      </c>
      <c r="B27" s="7">
        <f>IFERROR(Fatturati!K28/Fatturati!J28,0)</f>
        <v>0</v>
      </c>
      <c r="C27" s="7">
        <f>IFERROR(Fatturati!L28/Fatturati!J28,0)</f>
        <v>3.1971025782218825E-2</v>
      </c>
      <c r="D27" s="7">
        <f>IFERROR(Fatturati!M28/Fatturati!J28,0)</f>
        <v>9.0250748754314575E-2</v>
      </c>
      <c r="E27" s="7">
        <f>IFERROR(Fatturati!N28/Fatturati!J28,0)</f>
        <v>2.4643306427423437E-2</v>
      </c>
      <c r="F27" s="7">
        <f>IFERROR(Fatturati!O28/Fatturati!J28,0)</f>
        <v>0.3813906012866487</v>
      </c>
      <c r="G27" s="7">
        <f>IFERROR(Fatturati!P28/Fatturati!J28,0)</f>
        <v>0.22187123664217823</v>
      </c>
      <c r="H27" s="7">
        <f>IFERROR(Fatturati!Q28/Fatturati!J28,0)</f>
        <v>0.24987308110721621</v>
      </c>
      <c r="I27" s="7">
        <f>IFERROR(Fatturati!R28/Fatturati!J28,0)</f>
        <v>0</v>
      </c>
      <c r="J27" s="7">
        <f>IFERROR(Fatturati!S28/Fatturati!J28,0)</f>
        <v>0</v>
      </c>
      <c r="K27" s="7">
        <f>IFERROR(Fatturati!T28/Fatturati!J28,0)</f>
        <v>0</v>
      </c>
      <c r="L27" s="7">
        <f>IFERROR(Fatturati!U28/Fatturati!J28,0)</f>
        <v>1.9428663523913113E-2</v>
      </c>
      <c r="M27" s="7">
        <f>IFERROR(Fatturati!V28/Fatturati!J28,0)</f>
        <v>0</v>
      </c>
      <c r="N27" s="2"/>
      <c r="O27" s="2"/>
      <c r="P27" s="2"/>
      <c r="Q27"/>
    </row>
    <row r="28" spans="1:17" x14ac:dyDescent="0.3">
      <c r="A28" s="18" t="str">
        <f>Fatturati!I29</f>
        <v xml:space="preserve">Bernasconi </v>
      </c>
      <c r="B28" s="7">
        <f>IFERROR(Fatturati!K29/Fatturati!J29,0)</f>
        <v>0</v>
      </c>
      <c r="C28" s="7">
        <f>IFERROR(Fatturati!L29/Fatturati!J29,0)</f>
        <v>0.12837579132451835</v>
      </c>
      <c r="D28" s="7">
        <f>IFERROR(Fatturati!M29/Fatturati!J29,0)</f>
        <v>0</v>
      </c>
      <c r="E28" s="7">
        <f>IFERROR(Fatturati!N29/Fatturati!J29,0)</f>
        <v>0.11577035883291015</v>
      </c>
      <c r="F28" s="7">
        <f>IFERROR(Fatturati!O29/Fatturati!J29,0)</f>
        <v>1.2543167379772598E-2</v>
      </c>
      <c r="G28" s="7">
        <f>IFERROR(Fatturati!P29/Fatturati!J29,0)</f>
        <v>0.55433049206166285</v>
      </c>
      <c r="H28" s="7">
        <f>IFERROR(Fatturati!Q29/Fatturati!J29,0)</f>
        <v>0.14655534532045159</v>
      </c>
      <c r="I28" s="7">
        <f>IFERROR(Fatturati!R29/Fatturati!J29,0)</f>
        <v>4.2424845080684448E-2</v>
      </c>
      <c r="J28" s="7">
        <f>IFERROR(Fatturati!S29/Fatturati!J29,0)</f>
        <v>0</v>
      </c>
      <c r="K28" s="7">
        <f>IFERROR(Fatturati!T29/Fatturati!J29,0)</f>
        <v>0</v>
      </c>
      <c r="L28" s="7">
        <f>IFERROR(Fatturati!U29/Fatturati!J29,0)</f>
        <v>0</v>
      </c>
      <c r="M28" s="7">
        <f>IFERROR(Fatturati!V29/Fatturati!J29,0)</f>
        <v>0</v>
      </c>
      <c r="N28" s="2"/>
      <c r="O28" s="2"/>
      <c r="P28" s="2"/>
      <c r="Q28"/>
    </row>
    <row r="29" spans="1:17" x14ac:dyDescent="0.3">
      <c r="A29" s="18" t="str">
        <f>Fatturati!I30</f>
        <v>Arbi Arredobagno</v>
      </c>
      <c r="B29" s="7">
        <f>IFERROR(Fatturati!K30/Fatturati!J30,0)</f>
        <v>1.3346023953545647E-2</v>
      </c>
      <c r="C29" s="7">
        <f>IFERROR(Fatturati!L30/Fatturati!J30,0)</f>
        <v>0.1488225692661565</v>
      </c>
      <c r="D29" s="7">
        <f>IFERROR(Fatturati!M30/Fatturati!J30,0)</f>
        <v>5.530438703052009E-2</v>
      </c>
      <c r="E29" s="7">
        <f>IFERROR(Fatturati!N30/Fatturati!J30,0)</f>
        <v>7.4891357437162622E-3</v>
      </c>
      <c r="F29" s="7">
        <f>IFERROR(Fatturati!O30/Fatturati!J30,0)</f>
        <v>0.13979720054937023</v>
      </c>
      <c r="G29" s="7">
        <f>IFERROR(Fatturati!P30/Fatturati!J30,0)</f>
        <v>0.32500928836512244</v>
      </c>
      <c r="H29" s="7">
        <f>IFERROR(Fatturati!Q30/Fatturati!J30,0)</f>
        <v>0</v>
      </c>
      <c r="I29" s="7">
        <f>IFERROR(Fatturati!R30/Fatturati!J30,0)</f>
        <v>0</v>
      </c>
      <c r="J29" s="7">
        <f>IFERROR(Fatturati!S30/Fatturati!J30,0)</f>
        <v>0.15179902065147963</v>
      </c>
      <c r="K29" s="7">
        <f>IFERROR(Fatturati!T30/Fatturati!J30,0)</f>
        <v>0</v>
      </c>
      <c r="L29" s="7">
        <f>IFERROR(Fatturati!U30/Fatturati!J30,0)</f>
        <v>0.45664525124505828</v>
      </c>
      <c r="M29" s="7">
        <f>IFERROR(Fatturati!V30/Fatturati!J30,0)</f>
        <v>0</v>
      </c>
      <c r="N29" s="2"/>
      <c r="O29" s="2"/>
      <c r="P29" s="2"/>
      <c r="Q29"/>
    </row>
    <row r="30" spans="1:17" x14ac:dyDescent="0.3">
      <c r="A30" s="18" t="str">
        <f>Fatturati!I31</f>
        <v xml:space="preserve">Ercos </v>
      </c>
      <c r="B30" s="7">
        <f>IFERROR(Fatturati!K31/Fatturati!J31,0)</f>
        <v>0.146053116466654</v>
      </c>
      <c r="C30" s="7">
        <f>IFERROR(Fatturati!L31/Fatturati!J31,0)</f>
        <v>5.8322594526298427E-2</v>
      </c>
      <c r="D30" s="7">
        <f>IFERROR(Fatturati!M31/Fatturati!J31,0)</f>
        <v>0</v>
      </c>
      <c r="E30" s="7">
        <f>IFERROR(Fatturati!N31/Fatturati!J31,0)</f>
        <v>0.14488806081178512</v>
      </c>
      <c r="F30" s="7">
        <f>IFERROR(Fatturati!O31/Fatturati!J31,0)</f>
        <v>3.8407925125146188E-2</v>
      </c>
      <c r="G30" s="7">
        <f>IFERROR(Fatturati!P31/Fatturati!J31,0)</f>
        <v>0.1115283287059184</v>
      </c>
      <c r="H30" s="7">
        <f>IFERROR(Fatturati!Q31/Fatturati!J31,0)</f>
        <v>0.1247548004184129</v>
      </c>
      <c r="I30" s="7">
        <f>IFERROR(Fatturati!R31/Fatturati!J31,0)</f>
        <v>0</v>
      </c>
      <c r="J30" s="7">
        <f>IFERROR(Fatturati!S31/Fatturati!J31,0)</f>
        <v>0.1045345614103354</v>
      </c>
      <c r="K30" s="7">
        <f>IFERROR(Fatturati!T31/Fatturati!J31,0)</f>
        <v>0.15316018485244531</v>
      </c>
      <c r="L30" s="7">
        <f>IFERROR(Fatturati!U31/Fatturati!J31,0)</f>
        <v>0.19721370874524202</v>
      </c>
      <c r="M30" s="7">
        <f>IFERROR(Fatturati!V31/Fatturati!J31,0)</f>
        <v>0</v>
      </c>
      <c r="N30" s="2"/>
      <c r="O30" s="2"/>
      <c r="P30" s="2"/>
      <c r="Q30"/>
    </row>
    <row r="31" spans="1:17" x14ac:dyDescent="0.3">
      <c r="A31" s="18" t="str">
        <f>Fatturati!I32</f>
        <v>Fimi</v>
      </c>
      <c r="B31" s="7">
        <f>IFERROR(Fatturati!K32/Fatturati!J32,0)</f>
        <v>6.6981882773331974E-2</v>
      </c>
      <c r="C31" s="7">
        <f>IFERROR(Fatturati!L32/Fatturati!J32,0)</f>
        <v>0.13009016458761855</v>
      </c>
      <c r="D31" s="7">
        <f>IFERROR(Fatturati!M32/Fatturati!J32,0)</f>
        <v>0.10168029279526393</v>
      </c>
      <c r="E31" s="7">
        <f>IFERROR(Fatturati!N32/Fatturati!J32,0)</f>
        <v>1.4004557313471765E-2</v>
      </c>
      <c r="F31" s="7">
        <f>IFERROR(Fatturati!O32/Fatturati!J32,0)</f>
        <v>0.10380072552060896</v>
      </c>
      <c r="G31" s="7">
        <f>IFERROR(Fatturati!P32/Fatturati!J32,0)</f>
        <v>0</v>
      </c>
      <c r="H31" s="7">
        <f>IFERROR(Fatturati!Q32/Fatturati!J32,0)</f>
        <v>0.1767558534222006</v>
      </c>
      <c r="I31" s="7">
        <f>IFERROR(Fatturati!R32/Fatturati!J32,0)</f>
        <v>0</v>
      </c>
      <c r="J31" s="7">
        <f>IFERROR(Fatturati!S32/Fatturati!J32,0)</f>
        <v>0.26336675286217986</v>
      </c>
      <c r="K31" s="7">
        <f>IFERROR(Fatturati!T32/Fatturati!J32,0)</f>
        <v>0</v>
      </c>
      <c r="L31" s="7">
        <f>IFERROR(Fatturati!U32/Fatturati!J32,0)</f>
        <v>0.20446699874460214</v>
      </c>
      <c r="M31" s="7">
        <f>IFERROR(Fatturati!V32/Fatturati!J32,0)</f>
        <v>0</v>
      </c>
      <c r="N31" s="2"/>
      <c r="O31" s="2"/>
      <c r="P31" s="2"/>
      <c r="Q31"/>
    </row>
    <row r="32" spans="1:17" x14ac:dyDescent="0.3">
      <c r="A32" s="18" t="str">
        <f>Fatturati!I33</f>
        <v>Bwt/Cillichemie</v>
      </c>
      <c r="B32" s="7">
        <f>IFERROR(Fatturati!K33/Fatturati!J33,0)</f>
        <v>0</v>
      </c>
      <c r="C32" s="7">
        <f>IFERROR(Fatturati!L33/Fatturati!J33,0)</f>
        <v>0</v>
      </c>
      <c r="D32" s="7">
        <f>IFERROR(Fatturati!M33/Fatturati!J33,0)</f>
        <v>0.27122712731322013</v>
      </c>
      <c r="E32" s="7">
        <f>IFERROR(Fatturati!N33/Fatturati!J33,0)</f>
        <v>0.21721974765728949</v>
      </c>
      <c r="F32" s="7">
        <f>IFERROR(Fatturati!O33/Fatturati!J33,0)</f>
        <v>6.1224249058669258E-2</v>
      </c>
      <c r="G32" s="7">
        <f>IFERROR(Fatturati!P33/Fatturati!J33,0)</f>
        <v>2.3433002727264104E-2</v>
      </c>
      <c r="H32" s="7">
        <f>IFERROR(Fatturati!Q33/Fatturati!J33,0)</f>
        <v>0.12315154717978238</v>
      </c>
      <c r="I32" s="7">
        <f>IFERROR(Fatturati!R33/Fatturati!J33,0)</f>
        <v>0</v>
      </c>
      <c r="J32" s="7">
        <f>IFERROR(Fatturati!S33/Fatturati!J33,0)</f>
        <v>0.13507153170326613</v>
      </c>
      <c r="K32" s="7">
        <f>IFERROR(Fatturati!T33/Fatturati!J33,0)</f>
        <v>0</v>
      </c>
      <c r="L32" s="7">
        <f>IFERROR(Fatturati!U33/Fatturati!J33,0)</f>
        <v>0.24630781280964825</v>
      </c>
      <c r="M32" s="7">
        <f>IFERROR(Fatturati!V33/Fatturati!J33,0)</f>
        <v>0</v>
      </c>
      <c r="N32" s="2"/>
      <c r="O32" s="2"/>
      <c r="P32" s="2"/>
      <c r="Q32"/>
    </row>
    <row r="33" spans="1:17" x14ac:dyDescent="0.3">
      <c r="A33" s="18" t="str">
        <f>Fatturati!I34</f>
        <v>Ferrari Attrezzature</v>
      </c>
      <c r="B33" s="7">
        <f>IFERROR(Fatturati!K34/Fatturati!J34,0)</f>
        <v>0.15624595469255664</v>
      </c>
      <c r="C33" s="7">
        <f>IFERROR(Fatturati!L34/Fatturati!J34,0)</f>
        <v>3.3527508090614888E-2</v>
      </c>
      <c r="D33" s="7">
        <f>IFERROR(Fatturati!M34/Fatturati!J34,0)</f>
        <v>1.6440129449838189E-2</v>
      </c>
      <c r="E33" s="7">
        <f>IFERROR(Fatturati!N34/Fatturati!J34,0)</f>
        <v>5.1262135922330095E-2</v>
      </c>
      <c r="F33" s="7">
        <f>IFERROR(Fatturati!O34/Fatturati!J34,0)</f>
        <v>7.0291262135922336E-2</v>
      </c>
      <c r="G33" s="7">
        <f>IFERROR(Fatturati!P34/Fatturati!J34,0)</f>
        <v>0.20724919093851132</v>
      </c>
      <c r="H33" s="7">
        <f>IFERROR(Fatturati!Q34/Fatturati!J34,0)</f>
        <v>0.12297734627831715</v>
      </c>
      <c r="I33" s="7">
        <f>IFERROR(Fatturati!R34/Fatturati!J34,0)</f>
        <v>0</v>
      </c>
      <c r="J33" s="7">
        <f>IFERROR(Fatturati!S34/Fatturati!J34,0)</f>
        <v>3.4822006472491909E-2</v>
      </c>
      <c r="K33" s="7">
        <f>IFERROR(Fatturati!T34/Fatturati!J34,0)</f>
        <v>7.5987055016181235E-2</v>
      </c>
      <c r="L33" s="7">
        <f>IFERROR(Fatturati!U34/Fatturati!J34,0)</f>
        <v>7.5987055016181235E-2</v>
      </c>
      <c r="M33" s="7">
        <f>IFERROR(Fatturati!V34/Fatturati!J34,0)</f>
        <v>0</v>
      </c>
      <c r="N33" s="2"/>
      <c r="O33" s="2"/>
      <c r="P33" s="2"/>
      <c r="Q33"/>
    </row>
    <row r="34" spans="1:17" x14ac:dyDescent="0.3">
      <c r="A34" s="18" t="str">
        <f>Fatturati!I35</f>
        <v>Varem</v>
      </c>
      <c r="B34" s="7">
        <f>IFERROR(Fatturati!K35/Fatturati!J35,0)</f>
        <v>0.18858803720439771</v>
      </c>
      <c r="C34" s="7">
        <f>IFERROR(Fatturati!L35/Fatturati!J35,0)</f>
        <v>1.1320024852389239E-2</v>
      </c>
      <c r="D34" s="7">
        <f>IFERROR(Fatturati!M35/Fatturati!J35,0)</f>
        <v>0.12816732175763093</v>
      </c>
      <c r="E34" s="7">
        <f>IFERROR(Fatturati!N35/Fatturati!J35,0)</f>
        <v>0.17314140294121938</v>
      </c>
      <c r="F34" s="7">
        <f>IFERROR(Fatturati!O35/Fatturati!J35,0)</f>
        <v>7.8936805249206113E-2</v>
      </c>
      <c r="G34" s="7">
        <f>IFERROR(Fatturati!P35/Fatturati!J35,0)</f>
        <v>7.124793172746624E-2</v>
      </c>
      <c r="H34" s="7">
        <f>IFERROR(Fatturati!Q35/Fatturati!J35,0)</f>
        <v>0</v>
      </c>
      <c r="I34" s="7">
        <f>IFERROR(Fatturati!R35/Fatturati!J35,0)</f>
        <v>0</v>
      </c>
      <c r="J34" s="7">
        <f>IFERROR(Fatturati!S35/Fatturati!J35,0)</f>
        <v>0.21206665633358365</v>
      </c>
      <c r="K34" s="7">
        <f>IFERROR(Fatturati!T35/Fatturati!J35,0)</f>
        <v>0.13653181993410674</v>
      </c>
      <c r="L34" s="7">
        <f>IFERROR(Fatturati!U35/Fatturati!J35,0)</f>
        <v>0</v>
      </c>
      <c r="M34" s="7">
        <f>IFERROR(Fatturati!V35/Fatturati!J35,0)</f>
        <v>0</v>
      </c>
      <c r="N34" s="2"/>
      <c r="O34" s="2"/>
      <c r="P34" s="2"/>
      <c r="Q34"/>
    </row>
    <row r="35" spans="1:17" x14ac:dyDescent="0.3">
      <c r="A35" s="18" t="str">
        <f>Fatturati!I36</f>
        <v xml:space="preserve">Rainbox </v>
      </c>
      <c r="B35" s="7">
        <f>IFERROR(Fatturati!K36/Fatturati!J36,0)</f>
        <v>0</v>
      </c>
      <c r="C35" s="7">
        <f>IFERROR(Fatturati!L36/Fatturati!J36,0)</f>
        <v>0</v>
      </c>
      <c r="D35" s="7">
        <f>IFERROR(Fatturati!M36/Fatturati!J36,0)</f>
        <v>0</v>
      </c>
      <c r="E35" s="7">
        <f>IFERROR(Fatturati!N36/Fatturati!J36,0)</f>
        <v>0</v>
      </c>
      <c r="F35" s="7">
        <f>IFERROR(Fatturati!O36/Fatturati!J36,0)</f>
        <v>0</v>
      </c>
      <c r="G35" s="7">
        <f>IFERROR(Fatturati!P36/Fatturati!J36,0)</f>
        <v>0</v>
      </c>
      <c r="H35" s="7">
        <f>IFERROR(Fatturati!Q36/Fatturati!J36,0)</f>
        <v>0</v>
      </c>
      <c r="I35" s="7">
        <f>IFERROR(Fatturati!R36/Fatturati!J36,0)</f>
        <v>0</v>
      </c>
      <c r="J35" s="7">
        <f>IFERROR(Fatturati!S36/Fatturati!J36,0)</f>
        <v>0</v>
      </c>
      <c r="K35" s="7">
        <f>IFERROR(Fatturati!T36/Fatturati!J36,0)</f>
        <v>0</v>
      </c>
      <c r="L35" s="7">
        <f>IFERROR(Fatturati!U36/Fatturati!J36,0)</f>
        <v>0.8766083291033071</v>
      </c>
      <c r="M35" s="7">
        <f>IFERROR(Fatturati!V36/Fatturati!J36,0)</f>
        <v>0</v>
      </c>
      <c r="N35" s="2"/>
      <c r="O35" s="2"/>
      <c r="P35" s="2"/>
      <c r="Q35"/>
    </row>
    <row r="36" spans="1:17" x14ac:dyDescent="0.3">
      <c r="A36" s="18" t="str">
        <f>Fatturati!I37</f>
        <v>System Group (Italiana Corrugati)</v>
      </c>
      <c r="B36" s="7">
        <f>IFERROR(Fatturati!K37/Fatturati!J37,0)</f>
        <v>0</v>
      </c>
      <c r="C36" s="7">
        <f>IFERROR(Fatturati!L37/Fatturati!J37,0)</f>
        <v>0</v>
      </c>
      <c r="D36" s="7">
        <f>IFERROR(Fatturati!M37/Fatturati!J37,0)</f>
        <v>0</v>
      </c>
      <c r="E36" s="7">
        <f>IFERROR(Fatturati!N37/Fatturati!J37,0)</f>
        <v>0</v>
      </c>
      <c r="F36" s="7">
        <f>IFERROR(Fatturati!O37/Fatturati!J37,0)</f>
        <v>0</v>
      </c>
      <c r="G36" s="7">
        <f>IFERROR(Fatturati!P37/Fatturati!J37,0)</f>
        <v>0</v>
      </c>
      <c r="H36" s="7">
        <f>IFERROR(Fatturati!Q37/Fatturati!J37,0)</f>
        <v>0</v>
      </c>
      <c r="I36" s="7">
        <f>IFERROR(Fatturati!R37/Fatturati!J37,0)</f>
        <v>0</v>
      </c>
      <c r="J36" s="7">
        <f>IFERROR(Fatturati!S37/Fatturati!J37,0)</f>
        <v>0</v>
      </c>
      <c r="K36" s="7">
        <f>IFERROR(Fatturati!T37/Fatturati!J37,0)</f>
        <v>0</v>
      </c>
      <c r="L36" s="7">
        <f>IFERROR(Fatturati!U37/Fatturati!J37,0)</f>
        <v>0.84328528785803469</v>
      </c>
      <c r="M36" s="7">
        <f>IFERROR(Fatturati!V37/Fatturati!J37,0)</f>
        <v>0</v>
      </c>
      <c r="N36" s="2"/>
      <c r="O36" s="2"/>
      <c r="P36" s="2"/>
      <c r="Q36"/>
    </row>
    <row r="37" spans="1:17" x14ac:dyDescent="0.3">
      <c r="A37" s="18" t="str">
        <f>Fatturati!I38</f>
        <v xml:space="preserve">Bossini </v>
      </c>
      <c r="B37" s="7">
        <f>IFERROR(Fatturati!K38/Fatturati!J38,0)</f>
        <v>8.6082415412296484E-2</v>
      </c>
      <c r="C37" s="7">
        <f>IFERROR(Fatturati!L38/Fatturati!J38,0)</f>
        <v>0</v>
      </c>
      <c r="D37" s="7">
        <f>IFERROR(Fatturati!M38/Fatturati!J38,0)</f>
        <v>0.1371273094308158</v>
      </c>
      <c r="E37" s="7">
        <f>IFERROR(Fatturati!N38/Fatturati!J38,0)</f>
        <v>0</v>
      </c>
      <c r="F37" s="7">
        <f>IFERROR(Fatturati!O38/Fatturati!J38,0)</f>
        <v>0</v>
      </c>
      <c r="G37" s="7">
        <f>IFERROR(Fatturati!P38/Fatturati!J38,0)</f>
        <v>9.7113266336068815E-2</v>
      </c>
      <c r="H37" s="7">
        <f>IFERROR(Fatturati!Q38/Fatturati!J38,0)</f>
        <v>0.10866546715232372</v>
      </c>
      <c r="I37" s="7">
        <f>IFERROR(Fatturati!R38/Fatturati!J38,0)</f>
        <v>0</v>
      </c>
      <c r="J37" s="7">
        <f>IFERROR(Fatturati!S38/Fatturati!J38,0)</f>
        <v>0.20677228244174306</v>
      </c>
      <c r="K37" s="7">
        <f>IFERROR(Fatturati!T38/Fatturati!J38,0)</f>
        <v>0.27065607583271167</v>
      </c>
      <c r="L37" s="7">
        <f>IFERROR(Fatturati!U38/Fatturati!J38,0)</f>
        <v>0.21345855092816071</v>
      </c>
      <c r="M37" s="7">
        <f>IFERROR(Fatturati!V38/Fatturati!J38,0)</f>
        <v>0</v>
      </c>
      <c r="N37" s="2"/>
      <c r="O37" s="2"/>
      <c r="P37" s="2"/>
      <c r="Q37"/>
    </row>
    <row r="38" spans="1:17" x14ac:dyDescent="0.3">
      <c r="A38" s="18" t="str">
        <f>Fatturati!I39</f>
        <v xml:space="preserve">Global </v>
      </c>
      <c r="B38" s="7">
        <f>IFERROR(Fatturati!K39/Fatturati!J39,0)</f>
        <v>0</v>
      </c>
      <c r="C38" s="7">
        <f>IFERROR(Fatturati!L39/Fatturati!J39,0)</f>
        <v>0</v>
      </c>
      <c r="D38" s="7">
        <f>IFERROR(Fatturati!M39/Fatturati!J39,0)</f>
        <v>0.3105428863172226</v>
      </c>
      <c r="E38" s="7">
        <f>IFERROR(Fatturati!N39/Fatturati!J39,0)</f>
        <v>0</v>
      </c>
      <c r="F38" s="7">
        <f>IFERROR(Fatturati!O39/Fatturati!J39,0)</f>
        <v>0</v>
      </c>
      <c r="G38" s="7">
        <f>IFERROR(Fatturati!P39/Fatturati!J39,0)</f>
        <v>0</v>
      </c>
      <c r="H38" s="7">
        <f>IFERROR(Fatturati!Q39/Fatturati!J39,0)</f>
        <v>0</v>
      </c>
      <c r="I38" s="7">
        <f>IFERROR(Fatturati!R39/Fatturati!J39,0)</f>
        <v>0</v>
      </c>
      <c r="J38" s="7">
        <f>IFERROR(Fatturati!S39/Fatturati!J39,0)</f>
        <v>0.42780919301936993</v>
      </c>
      <c r="K38" s="7">
        <f>IFERROR(Fatturati!T39/Fatturati!J39,0)</f>
        <v>0</v>
      </c>
      <c r="L38" s="7">
        <f>IFERROR(Fatturati!U39/Fatturati!J39,0)</f>
        <v>0.4651007178662046</v>
      </c>
      <c r="M38" s="7">
        <f>IFERROR(Fatturati!V39/Fatturati!J39,0)</f>
        <v>0</v>
      </c>
      <c r="N38" s="2"/>
      <c r="O38" s="2"/>
      <c r="P38" s="2"/>
      <c r="Q38"/>
    </row>
    <row r="39" spans="1:17" x14ac:dyDescent="0.3">
      <c r="A39" s="18" t="str">
        <f>Fatturati!I40</f>
        <v>Arredamenti Montegrappa</v>
      </c>
      <c r="B39" s="7">
        <f>IFERROR(Fatturati!K40/Fatturati!J40,0)</f>
        <v>0.12123790888646249</v>
      </c>
      <c r="C39" s="7">
        <f>IFERROR(Fatturati!L40/Fatturati!J40,0)</f>
        <v>0</v>
      </c>
      <c r="D39" s="7">
        <f>IFERROR(Fatturati!M40/Fatturati!J40,0)</f>
        <v>0.19401658943228287</v>
      </c>
      <c r="E39" s="7">
        <f>IFERROR(Fatturati!N40/Fatturati!J40,0)</f>
        <v>0</v>
      </c>
      <c r="F39" s="7">
        <f>IFERROR(Fatturati!O40/Fatturati!J40,0)</f>
        <v>0</v>
      </c>
      <c r="G39" s="7">
        <f>IFERROR(Fatturati!P40/Fatturati!J40,0)</f>
        <v>0.25736523801155853</v>
      </c>
      <c r="H39" s="7">
        <f>IFERROR(Fatturati!Q40/Fatturati!J40,0)</f>
        <v>0</v>
      </c>
      <c r="I39" s="7">
        <f>IFERROR(Fatturati!R40/Fatturati!J40,0)</f>
        <v>4.4919017428578763E-3</v>
      </c>
      <c r="J39" s="7">
        <f>IFERROR(Fatturati!S40/Fatturati!J40,0)</f>
        <v>0.42288836192683826</v>
      </c>
      <c r="K39" s="7">
        <f>IFERROR(Fatturati!T40/Fatturati!J40,0)</f>
        <v>0</v>
      </c>
      <c r="L39" s="7">
        <f>IFERROR(Fatturati!U40/Fatturati!J40,0)</f>
        <v>0</v>
      </c>
      <c r="M39" s="7">
        <f>IFERROR(Fatturati!V40/Fatturati!J40,0)</f>
        <v>0</v>
      </c>
      <c r="N39" s="2"/>
      <c r="O39" s="2"/>
      <c r="P39" s="2"/>
      <c r="Q39"/>
    </row>
    <row r="40" spans="1:17" x14ac:dyDescent="0.3">
      <c r="A40" s="18" t="str">
        <f>Fatturati!I41</f>
        <v xml:space="preserve">L'isolante K-Flex </v>
      </c>
      <c r="B40" s="7">
        <f>IFERROR(Fatturati!K41/Fatturati!J41,0)</f>
        <v>0</v>
      </c>
      <c r="C40" s="7">
        <f>IFERROR(Fatturati!L41/Fatturati!J41,0)</f>
        <v>0.16137878092404118</v>
      </c>
      <c r="D40" s="7">
        <f>IFERROR(Fatturati!M41/Fatturati!J41,0)</f>
        <v>0.17702084553411726</v>
      </c>
      <c r="E40" s="7">
        <f>IFERROR(Fatturati!N41/Fatturati!J41,0)</f>
        <v>-1.7331708320802775E-3</v>
      </c>
      <c r="F40" s="7">
        <f>IFERROR(Fatturati!O41/Fatturati!J41,0)</f>
        <v>0</v>
      </c>
      <c r="G40" s="7">
        <f>IFERROR(Fatturati!P41/Fatturati!J41,0)</f>
        <v>0.39390264170056505</v>
      </c>
      <c r="H40" s="7">
        <f>IFERROR(Fatturati!Q41/Fatturati!J41,0)</f>
        <v>0</v>
      </c>
      <c r="I40" s="7">
        <f>IFERROR(Fatturati!R41/Fatturati!J41,0)</f>
        <v>0</v>
      </c>
      <c r="J40" s="7">
        <f>IFERROR(Fatturati!S41/Fatturati!J41,0)</f>
        <v>0</v>
      </c>
      <c r="K40" s="7">
        <f>IFERROR(Fatturati!T41/Fatturati!J41,0)</f>
        <v>0.26943090267335668</v>
      </c>
      <c r="L40" s="7">
        <f>IFERROR(Fatturati!U41/Fatturati!J41,0)</f>
        <v>0</v>
      </c>
      <c r="M40" s="7">
        <f>IFERROR(Fatturati!V41/Fatturati!J41,0)</f>
        <v>0</v>
      </c>
      <c r="N40" s="2"/>
      <c r="O40" s="2"/>
      <c r="P40" s="2"/>
      <c r="Q40"/>
    </row>
    <row r="41" spans="1:17" x14ac:dyDescent="0.3">
      <c r="A41" s="18" t="str">
        <f>Fatturati!I42</f>
        <v>Bosch</v>
      </c>
      <c r="B41" s="7">
        <f>IFERROR(Fatturati!K42/Fatturati!J42,0)</f>
        <v>0</v>
      </c>
      <c r="C41" s="7">
        <f>IFERROR(Fatturati!L42/Fatturati!J42,0)</f>
        <v>0</v>
      </c>
      <c r="D41" s="7">
        <f>IFERROR(Fatturati!M42/Fatturati!J42,0)</f>
        <v>0</v>
      </c>
      <c r="E41" s="7">
        <f>IFERROR(Fatturati!N42/Fatturati!J42,0)</f>
        <v>0</v>
      </c>
      <c r="F41" s="7">
        <f>IFERROR(Fatturati!O42/Fatturati!J42,0)</f>
        <v>0</v>
      </c>
      <c r="G41" s="7">
        <f>IFERROR(Fatturati!P42/Fatturati!J42,0)</f>
        <v>0</v>
      </c>
      <c r="H41" s="7">
        <f>IFERROR(Fatturati!Q42/Fatturati!J42,0)</f>
        <v>0</v>
      </c>
      <c r="I41" s="7">
        <f>IFERROR(Fatturati!R42/Fatturati!J42,0)</f>
        <v>0</v>
      </c>
      <c r="J41" s="7">
        <f>IFERROR(Fatturati!S42/Fatturati!J42,0)</f>
        <v>0.17880394194239699</v>
      </c>
      <c r="K41" s="7">
        <f>IFERROR(Fatturati!T42/Fatturati!J42,0)</f>
        <v>0.82119605805760298</v>
      </c>
      <c r="L41" s="7">
        <f>IFERROR(Fatturati!U42/Fatturati!J42,0)</f>
        <v>0</v>
      </c>
      <c r="M41" s="7">
        <f>IFERROR(Fatturati!V42/Fatturati!J42,0)</f>
        <v>0</v>
      </c>
      <c r="N41" s="2"/>
      <c r="O41" s="2"/>
      <c r="P41" s="2"/>
      <c r="Q41"/>
    </row>
    <row r="42" spans="1:17" x14ac:dyDescent="0.3">
      <c r="A42" s="18" t="str">
        <f>Fatturati!I43</f>
        <v xml:space="preserve">GBD </v>
      </c>
      <c r="B42" s="7">
        <f>IFERROR(Fatturati!K43/Fatturati!J43,0)</f>
        <v>8.7363610796282229E-2</v>
      </c>
      <c r="C42" s="7">
        <f>IFERROR(Fatturati!L43/Fatturati!J43,0)</f>
        <v>0.28395646997206114</v>
      </c>
      <c r="D42" s="7">
        <f>IFERROR(Fatturati!M43/Fatturati!J43,0)</f>
        <v>7.8985326635196834E-2</v>
      </c>
      <c r="E42" s="7">
        <f>IFERROR(Fatturati!N43/Fatturati!J43,0)</f>
        <v>1.0023627603372866E-2</v>
      </c>
      <c r="F42" s="7">
        <f>IFERROR(Fatturati!O43/Fatturati!J43,0)</f>
        <v>0</v>
      </c>
      <c r="G42" s="7">
        <f>IFERROR(Fatturati!P43/Fatturati!J43,0)</f>
        <v>0</v>
      </c>
      <c r="H42" s="7">
        <f>IFERROR(Fatturati!Q43/Fatturati!J43,0)</f>
        <v>0.17570482841779264</v>
      </c>
      <c r="I42" s="7">
        <f>IFERROR(Fatturati!R43/Fatturati!J43,0)</f>
        <v>0</v>
      </c>
      <c r="J42" s="7">
        <f>IFERROR(Fatturati!S43/Fatturati!J43,0)</f>
        <v>0.32258162301257826</v>
      </c>
      <c r="K42" s="7">
        <f>IFERROR(Fatturati!T43/Fatturati!J43,0)</f>
        <v>0</v>
      </c>
      <c r="L42" s="7">
        <f>IFERROR(Fatturati!U43/Fatturati!J43,0)</f>
        <v>0</v>
      </c>
      <c r="M42" s="7">
        <f>IFERROR(Fatturati!V43/Fatturati!J43,0)</f>
        <v>0</v>
      </c>
      <c r="N42" s="2"/>
      <c r="O42" s="2"/>
      <c r="P42" s="2"/>
      <c r="Q42"/>
    </row>
    <row r="43" spans="1:17" x14ac:dyDescent="0.3">
      <c r="A43" s="18" t="str">
        <f>Fatturati!I44</f>
        <v>Gruppo Salteco</v>
      </c>
      <c r="B43" s="7">
        <f>IFERROR(Fatturati!K44/Fatturati!J44,0)</f>
        <v>0.12907702984038863</v>
      </c>
      <c r="C43" s="7">
        <f>IFERROR(Fatturati!L44/Fatturati!J44,0)</f>
        <v>3.7705297247281978E-2</v>
      </c>
      <c r="D43" s="7">
        <f>IFERROR(Fatturati!M44/Fatturati!J44,0)</f>
        <v>6.4538514920194315E-2</v>
      </c>
      <c r="E43" s="7">
        <f>IFERROR(Fatturati!N44/Fatturati!J44,0)</f>
        <v>6.4538514920194315E-2</v>
      </c>
      <c r="F43" s="7">
        <f>IFERROR(Fatturati!O44/Fatturati!J44,0)</f>
        <v>0.11751098773999537</v>
      </c>
      <c r="G43" s="7">
        <f>IFERROR(Fatturati!P44/Fatturati!J44,0)</f>
        <v>0.20541290770298404</v>
      </c>
      <c r="H43" s="7">
        <f>IFERROR(Fatturati!Q44/Fatturati!J44,0)</f>
        <v>0</v>
      </c>
      <c r="I43" s="7">
        <f>IFERROR(Fatturati!R44/Fatturati!J44,0)</f>
        <v>0</v>
      </c>
      <c r="J43" s="7">
        <f>IFERROR(Fatturati!S44/Fatturati!J44,0)</f>
        <v>0.17372195234790655</v>
      </c>
      <c r="K43" s="7">
        <f>IFERROR(Fatturati!T44/Fatturati!J44,0)</f>
        <v>0</v>
      </c>
      <c r="L43" s="7">
        <f>IFERROR(Fatturati!U44/Fatturati!J44,0)</f>
        <v>0.14503816793893129</v>
      </c>
      <c r="M43" s="7">
        <f>IFERROR(Fatturati!V44/Fatturati!J44,0)</f>
        <v>0</v>
      </c>
      <c r="N43" s="2"/>
      <c r="O43" s="2"/>
      <c r="P43" s="2"/>
    </row>
    <row r="44" spans="1:17" x14ac:dyDescent="0.3">
      <c r="A44" s="18" t="str">
        <f>Fatturati!I45</f>
        <v xml:space="preserve">Omp Tea </v>
      </c>
      <c r="B44" s="7">
        <f>IFERROR(Fatturati!K45/Fatturati!J45,0)</f>
        <v>0</v>
      </c>
      <c r="C44" s="7">
        <f>IFERROR(Fatturati!L45/Fatturati!J45,0)</f>
        <v>0.23292360617876279</v>
      </c>
      <c r="D44" s="7">
        <f>IFERROR(Fatturati!M45/Fatturati!J45,0)</f>
        <v>0</v>
      </c>
      <c r="E44" s="7">
        <f>IFERROR(Fatturati!N45/Fatturati!J45,0)</f>
        <v>0.1446969806780791</v>
      </c>
      <c r="F44" s="7">
        <f>IFERROR(Fatturati!O45/Fatturati!J45,0)</f>
        <v>0</v>
      </c>
      <c r="G44" s="7">
        <f>IFERROR(Fatturati!P45/Fatturati!J45,0)</f>
        <v>0.28690322611817343</v>
      </c>
      <c r="H44" s="7">
        <f>IFERROR(Fatturati!Q45/Fatturati!J45,0)</f>
        <v>0</v>
      </c>
      <c r="I44" s="7">
        <f>IFERROR(Fatturati!R45/Fatturati!J45,0)</f>
        <v>0</v>
      </c>
      <c r="J44" s="7">
        <f>IFERROR(Fatturati!S45/Fatturati!J45,0)</f>
        <v>0</v>
      </c>
      <c r="K44" s="7">
        <f>IFERROR(Fatturati!T45/Fatturati!J45,0)</f>
        <v>0.33547618702498466</v>
      </c>
      <c r="L44" s="7">
        <f>IFERROR(Fatturati!U45/Fatturati!J45,0)</f>
        <v>0</v>
      </c>
      <c r="M44" s="7">
        <f>IFERROR(Fatturati!V45/Fatturati!J45,0)</f>
        <v>0</v>
      </c>
      <c r="N44" s="2"/>
      <c r="O44" s="2"/>
      <c r="P44" s="2"/>
    </row>
    <row r="45" spans="1:17" x14ac:dyDescent="0.3">
      <c r="A45" s="18" t="str">
        <f>Fatturati!I46</f>
        <v>Geberit</v>
      </c>
      <c r="B45" s="7">
        <f>IFERROR(Fatturati!K46/Fatturati!J46,0)</f>
        <v>0</v>
      </c>
      <c r="C45" s="7">
        <f>IFERROR(Fatturati!L46/Fatturati!J46,0)</f>
        <v>0</v>
      </c>
      <c r="D45" s="7">
        <f>IFERROR(Fatturati!M46/Fatturati!J46,0)</f>
        <v>0</v>
      </c>
      <c r="E45" s="7">
        <f>IFERROR(Fatturati!N46/Fatturati!J46,0)</f>
        <v>0.38961008825417615</v>
      </c>
      <c r="F45" s="7">
        <f>IFERROR(Fatturati!O46/Fatturati!J46,0)</f>
        <v>0</v>
      </c>
      <c r="G45" s="7">
        <f>IFERROR(Fatturati!P46/Fatturati!J46,0)</f>
        <v>0.22291463090778313</v>
      </c>
      <c r="H45" s="7">
        <f>IFERROR(Fatturati!Q46/Fatturati!J46,0)</f>
        <v>0</v>
      </c>
      <c r="I45" s="7">
        <f>IFERROR(Fatturati!R46/Fatturati!J46,0)</f>
        <v>0</v>
      </c>
      <c r="J45" s="7">
        <f>IFERROR(Fatturati!S46/Fatturati!J46,0)</f>
        <v>0.25690396202724203</v>
      </c>
      <c r="K45" s="7">
        <f>IFERROR(Fatturati!T46/Fatturati!J46,0)</f>
        <v>0.13057131881079867</v>
      </c>
      <c r="L45" s="7">
        <f>IFERROR(Fatturati!U46/Fatturati!J46,0)</f>
        <v>0</v>
      </c>
      <c r="M45" s="7">
        <f>IFERROR(Fatturati!V46/Fatturati!J46,0)</f>
        <v>0</v>
      </c>
      <c r="N45" s="2"/>
      <c r="O45" s="2"/>
      <c r="P45" s="2"/>
    </row>
    <row r="46" spans="1:17" x14ac:dyDescent="0.3">
      <c r="A46" s="18" t="str">
        <f>Fatturati!I47</f>
        <v xml:space="preserve">Thermomat Saniline </v>
      </c>
      <c r="B46" s="7">
        <f>IFERROR(Fatturati!K47/Fatturati!J47,0)</f>
        <v>0</v>
      </c>
      <c r="C46" s="7">
        <f>IFERROR(Fatturati!L47/Fatturati!J47,0)</f>
        <v>6.9197080291970803E-2</v>
      </c>
      <c r="D46" s="7">
        <f>IFERROR(Fatturati!M47/Fatturati!J47,0)</f>
        <v>0</v>
      </c>
      <c r="E46" s="7">
        <f>IFERROR(Fatturati!N47/Fatturati!J47,0)</f>
        <v>0</v>
      </c>
      <c r="F46" s="7">
        <f>IFERROR(Fatturati!O47/Fatturati!J47,0)</f>
        <v>0</v>
      </c>
      <c r="G46" s="7">
        <f>IFERROR(Fatturati!P47/Fatturati!J47,0)</f>
        <v>0</v>
      </c>
      <c r="H46" s="7">
        <f>IFERROR(Fatturati!Q47/Fatturati!J47,0)</f>
        <v>0.40875912408759124</v>
      </c>
      <c r="I46" s="7">
        <f>IFERROR(Fatturati!R47/Fatturati!J47,0)</f>
        <v>0</v>
      </c>
      <c r="J46" s="7">
        <f>IFERROR(Fatturati!S47/Fatturati!J47,0)</f>
        <v>5.3722627737226275E-2</v>
      </c>
      <c r="K46" s="7">
        <f>IFERROR(Fatturati!T47/Fatturati!J47,0)</f>
        <v>7.5036496350364967E-2</v>
      </c>
      <c r="L46" s="7">
        <f>IFERROR(Fatturati!U47/Fatturati!J47,0)</f>
        <v>0</v>
      </c>
      <c r="M46" s="7">
        <f>IFERROR(Fatturati!V47/Fatturati!J47,0)</f>
        <v>0</v>
      </c>
      <c r="N46" s="2"/>
      <c r="O46" s="2"/>
      <c r="P46" s="2"/>
    </row>
    <row r="47" spans="1:17" x14ac:dyDescent="0.3">
      <c r="A47" s="18" t="str">
        <f>Fatturati!I48</f>
        <v>Fluidmaster</v>
      </c>
      <c r="B47" s="7">
        <f>IFERROR(Fatturati!K48/Fatturati!J48,0)</f>
        <v>0.20358899194010702</v>
      </c>
      <c r="C47" s="7">
        <f>IFERROR(Fatturati!L48/Fatturati!J48,0)</f>
        <v>-7.4370408014653782E-5</v>
      </c>
      <c r="D47" s="7">
        <f>IFERROR(Fatturati!M48/Fatturati!J48,0)</f>
        <v>0.30168665887843221</v>
      </c>
      <c r="E47" s="7">
        <f>IFERROR(Fatturati!N48/Fatturati!J48,0)</f>
        <v>0</v>
      </c>
      <c r="F47" s="7">
        <f>IFERROR(Fatturati!O48/Fatturati!J48,0)</f>
        <v>0.23633366283555773</v>
      </c>
      <c r="G47" s="7">
        <f>IFERROR(Fatturati!P48/Fatturati!J48,0)</f>
        <v>2.7492260829416054E-2</v>
      </c>
      <c r="H47" s="7">
        <f>IFERROR(Fatturati!Q48/Fatturati!J48,0)</f>
        <v>0</v>
      </c>
      <c r="I47" s="7">
        <f>IFERROR(Fatturati!R48/Fatturati!J48,0)</f>
        <v>0.21483131861832169</v>
      </c>
      <c r="J47" s="7">
        <f>IFERROR(Fatturati!S48/Fatturati!J48,0)</f>
        <v>1.6141477306179916E-2</v>
      </c>
      <c r="K47" s="7">
        <f>IFERROR(Fatturati!T48/Fatturati!J48,0)</f>
        <v>0</v>
      </c>
      <c r="L47" s="7">
        <f>IFERROR(Fatturati!U48/Fatturati!J48,0)</f>
        <v>0.21752104837485164</v>
      </c>
      <c r="M47" s="7">
        <f>IFERROR(Fatturati!V48/Fatturati!J48,0)</f>
        <v>0</v>
      </c>
      <c r="N47" s="2"/>
      <c r="O47" s="2"/>
      <c r="P47" s="2"/>
    </row>
    <row r="48" spans="1:17" x14ac:dyDescent="0.3">
      <c r="A48" s="18" t="str">
        <f>Fatturati!I49</f>
        <v>Fondital</v>
      </c>
      <c r="B48" s="7">
        <f>IFERROR(Fatturati!K49/Fatturati!J49,0)</f>
        <v>0</v>
      </c>
      <c r="C48" s="7">
        <f>IFERROR(Fatturati!L49/Fatturati!J49,0)</f>
        <v>0</v>
      </c>
      <c r="D48" s="7">
        <f>IFERROR(Fatturati!M49/Fatturati!J49,0)</f>
        <v>0</v>
      </c>
      <c r="E48" s="7">
        <f>IFERROR(Fatturati!N49/Fatturati!J49,0)</f>
        <v>0</v>
      </c>
      <c r="F48" s="7">
        <f>IFERROR(Fatturati!O49/Fatturati!J49,0)</f>
        <v>0</v>
      </c>
      <c r="G48" s="7">
        <f>IFERROR(Fatturati!P49/Fatturati!J49,0)</f>
        <v>0</v>
      </c>
      <c r="H48" s="7">
        <f>IFERROR(Fatturati!Q49/Fatturati!J49,0)</f>
        <v>0</v>
      </c>
      <c r="I48" s="7">
        <f>IFERROR(Fatturati!R49/Fatturati!J49,0)</f>
        <v>0</v>
      </c>
      <c r="J48" s="7">
        <f>IFERROR(Fatturati!S49/Fatturati!J49,0)</f>
        <v>0</v>
      </c>
      <c r="K48" s="7">
        <f>IFERROR(Fatturati!T49/Fatturati!J49,0)</f>
        <v>1</v>
      </c>
      <c r="L48" s="7">
        <f>IFERROR(Fatturati!U49/Fatturati!J49,0)</f>
        <v>0.21027950148226132</v>
      </c>
      <c r="M48" s="7">
        <f>IFERROR(Fatturati!V49/Fatturati!J49,0)</f>
        <v>0</v>
      </c>
      <c r="N48" s="2"/>
      <c r="O48" s="2"/>
      <c r="P48" s="2"/>
    </row>
    <row r="49" spans="1:16" x14ac:dyDescent="0.3">
      <c r="A49" s="18" t="str">
        <f>Fatturati!I50</f>
        <v>Fima Carlo Frattini</v>
      </c>
      <c r="B49" s="7">
        <f>IFERROR(Fatturati!K50/Fatturati!J50,0)</f>
        <v>0</v>
      </c>
      <c r="C49" s="7">
        <f>IFERROR(Fatturati!L50/Fatturati!J50,0)</f>
        <v>0.83812541096299842</v>
      </c>
      <c r="D49" s="7">
        <f>IFERROR(Fatturati!M50/Fatturati!J50,0)</f>
        <v>0</v>
      </c>
      <c r="E49" s="7">
        <f>IFERROR(Fatturati!N50/Fatturati!J50,0)</f>
        <v>0</v>
      </c>
      <c r="F49" s="7">
        <f>IFERROR(Fatturati!O50/Fatturati!J50,0)</f>
        <v>0</v>
      </c>
      <c r="G49" s="7">
        <f>IFERROR(Fatturati!P50/Fatturati!J50,0)</f>
        <v>6.7487596389503218E-2</v>
      </c>
      <c r="H49" s="7">
        <f>IFERROR(Fatturati!Q50/Fatturati!J50,0)</f>
        <v>9.4386992647498322E-2</v>
      </c>
      <c r="I49" s="7">
        <f>IFERROR(Fatturati!R50/Fatturati!J50,0)</f>
        <v>0</v>
      </c>
      <c r="J49" s="7">
        <f>IFERROR(Fatturati!S50/Fatturati!J50,0)</f>
        <v>0</v>
      </c>
      <c r="K49" s="7">
        <f>IFERROR(Fatturati!T50/Fatturati!J50,0)</f>
        <v>0</v>
      </c>
      <c r="L49" s="7">
        <f>IFERROR(Fatturati!U50/Fatturati!J50,0)</f>
        <v>0.4632076035626756</v>
      </c>
      <c r="M49" s="7">
        <f>IFERROR(Fatturati!V50/Fatturati!J50,0)</f>
        <v>0</v>
      </c>
      <c r="N49" s="2"/>
      <c r="O49" s="2"/>
      <c r="P49" s="2"/>
    </row>
    <row r="50" spans="1:16" x14ac:dyDescent="0.3">
      <c r="A50" s="18" t="str">
        <f>Fatturati!I51</f>
        <v>Bmeters</v>
      </c>
      <c r="B50" s="7">
        <f>IFERROR(Fatturati!K51/Fatturati!J51,0)</f>
        <v>0</v>
      </c>
      <c r="C50" s="7">
        <f>IFERROR(Fatturati!L51/Fatturati!J51,0)</f>
        <v>0.1559121730329322</v>
      </c>
      <c r="D50" s="7">
        <f>IFERROR(Fatturati!M51/Fatturati!J51,0)</f>
        <v>2.3401803109041285E-6</v>
      </c>
      <c r="E50" s="7">
        <f>IFERROR(Fatturati!N51/Fatturati!J51,0)</f>
        <v>0.20471897359691565</v>
      </c>
      <c r="F50" s="7">
        <f>IFERROR(Fatturati!O51/Fatturati!J51,0)</f>
        <v>0.1420021412649845</v>
      </c>
      <c r="G50" s="7">
        <f>IFERROR(Fatturati!P51/Fatturati!J51,0)</f>
        <v>0</v>
      </c>
      <c r="H50" s="7">
        <f>IFERROR(Fatturati!Q51/Fatturati!J51,0)</f>
        <v>0</v>
      </c>
      <c r="I50" s="7">
        <f>IFERROR(Fatturati!R51/Fatturati!J51,0)</f>
        <v>0.32502179292914529</v>
      </c>
      <c r="J50" s="7">
        <f>IFERROR(Fatturati!S51/Fatturati!J51,0)</f>
        <v>0</v>
      </c>
      <c r="K50" s="7">
        <f>IFERROR(Fatturati!T51/Fatturati!J51,0)</f>
        <v>0</v>
      </c>
      <c r="L50" s="7">
        <f>IFERROR(Fatturati!U51/Fatturati!J51,0)</f>
        <v>0.1972772002082761</v>
      </c>
      <c r="M50" s="7">
        <f>IFERROR(Fatturati!V51/Fatturati!J51,0)</f>
        <v>0</v>
      </c>
      <c r="N50" s="2"/>
      <c r="O50" s="2"/>
      <c r="P50" s="2"/>
    </row>
    <row r="51" spans="1:16" x14ac:dyDescent="0.3">
      <c r="A51" s="18" t="str">
        <f>Fatturati!I52</f>
        <v>River</v>
      </c>
      <c r="B51" s="7">
        <f>IFERROR(Fatturati!K52/Fatturati!J52,0)</f>
        <v>2.0659029086216606E-2</v>
      </c>
      <c r="C51" s="7">
        <f>IFERROR(Fatturati!L52/Fatturati!J52,0)</f>
        <v>0.10903241831807632</v>
      </c>
      <c r="D51" s="7">
        <f>IFERROR(Fatturati!M52/Fatturati!J52,0)</f>
        <v>0.15155003301809633</v>
      </c>
      <c r="E51" s="7">
        <f>IFERROR(Fatturati!N52/Fatturati!J52,0)</f>
        <v>0.18702176771011922</v>
      </c>
      <c r="F51" s="7">
        <f>IFERROR(Fatturati!O52/Fatturati!J52,0)</f>
        <v>0.17554116356983179</v>
      </c>
      <c r="G51" s="7">
        <f>IFERROR(Fatturati!P52/Fatturati!J52,0)</f>
        <v>5.5318942693913117E-2</v>
      </c>
      <c r="H51" s="7">
        <f>IFERROR(Fatturati!Q52/Fatturati!J52,0)</f>
        <v>0</v>
      </c>
      <c r="I51" s="7">
        <f>IFERROR(Fatturati!R52/Fatturati!J52,0)</f>
        <v>0</v>
      </c>
      <c r="J51" s="7">
        <f>IFERROR(Fatturati!S52/Fatturati!J52,0)</f>
        <v>0</v>
      </c>
      <c r="K51" s="7">
        <f>IFERROR(Fatturati!T52/Fatturati!J52,0)</f>
        <v>8.9403311503020041E-2</v>
      </c>
      <c r="L51" s="7">
        <f>IFERROR(Fatturati!U52/Fatturati!J52,0)</f>
        <v>0.14491612191856343</v>
      </c>
      <c r="M51" s="7">
        <f>IFERROR(Fatturati!V52/Fatturati!J52,0)</f>
        <v>0</v>
      </c>
      <c r="N51" s="2"/>
      <c r="O51" s="2"/>
      <c r="P51" s="2"/>
    </row>
    <row r="52" spans="1:16" x14ac:dyDescent="0.3">
      <c r="A52" s="18" t="str">
        <f>Fatturati!I53</f>
        <v>Megius</v>
      </c>
      <c r="B52" s="7">
        <f>IFERROR(Fatturati!K53/Fatturati!J53,0)</f>
        <v>0</v>
      </c>
      <c r="C52" s="7">
        <f>IFERROR(Fatturati!L53/Fatturati!J53,0)</f>
        <v>4.8465266558966075E-2</v>
      </c>
      <c r="D52" s="7">
        <f>IFERROR(Fatturati!M53/Fatturati!J53,0)</f>
        <v>4.8465266558966075E-2</v>
      </c>
      <c r="E52" s="7">
        <f>IFERROR(Fatturati!N53/Fatturati!J53,0)</f>
        <v>0</v>
      </c>
      <c r="F52" s="7">
        <f>IFERROR(Fatturati!O53/Fatturati!J53,0)</f>
        <v>7.2697899838449112E-2</v>
      </c>
      <c r="G52" s="7">
        <f>IFERROR(Fatturati!P53/Fatturati!J53,0)</f>
        <v>0.33871836295099628</v>
      </c>
      <c r="H52" s="7">
        <f>IFERROR(Fatturati!Q53/Fatturati!J53,0)</f>
        <v>0</v>
      </c>
      <c r="I52" s="7">
        <f>IFERROR(Fatturati!R53/Fatturati!J53,0)</f>
        <v>0.4415724286483575</v>
      </c>
      <c r="J52" s="7">
        <f>IFERROR(Fatturati!S53/Fatturati!J53,0)</f>
        <v>0</v>
      </c>
      <c r="K52" s="7">
        <f>IFERROR(Fatturati!T53/Fatturati!J53,0)</f>
        <v>5.0080775444264973E-2</v>
      </c>
      <c r="L52" s="7">
        <f>IFERROR(Fatturati!U53/Fatturati!J53,0)</f>
        <v>0</v>
      </c>
      <c r="M52" s="7">
        <f>IFERROR(Fatturati!V53/Fatturati!J53,0)</f>
        <v>0</v>
      </c>
      <c r="N52" s="2"/>
      <c r="O52" s="2"/>
      <c r="P52" s="2"/>
    </row>
    <row r="53" spans="1:16" x14ac:dyDescent="0.3">
      <c r="A53" s="18" t="str">
        <f>Fatturati!I54</f>
        <v>Samsung</v>
      </c>
      <c r="B53" s="7">
        <f>IFERROR(Fatturati!K54/Fatturati!J54,0)</f>
        <v>0</v>
      </c>
      <c r="C53" s="7">
        <f>IFERROR(Fatturati!L54/Fatturati!J54,0)</f>
        <v>0</v>
      </c>
      <c r="D53" s="7">
        <f>IFERROR(Fatturati!M54/Fatturati!J54,0)</f>
        <v>0</v>
      </c>
      <c r="E53" s="7">
        <f>IFERROR(Fatturati!N54/Fatturati!J54,0)</f>
        <v>0</v>
      </c>
      <c r="F53" s="7">
        <f>IFERROR(Fatturati!O54/Fatturati!J54,0)</f>
        <v>0</v>
      </c>
      <c r="G53" s="7">
        <f>IFERROR(Fatturati!P54/Fatturati!J54,0)</f>
        <v>0</v>
      </c>
      <c r="H53" s="7">
        <f>IFERROR(Fatturati!Q54/Fatturati!J54,0)</f>
        <v>0</v>
      </c>
      <c r="I53" s="7">
        <f>IFERROR(Fatturati!R54/Fatturati!J54,0)</f>
        <v>0</v>
      </c>
      <c r="J53" s="7">
        <f>IFERROR(Fatturati!S54/Fatturati!J54,0)</f>
        <v>0</v>
      </c>
      <c r="K53" s="7">
        <f>IFERROR(Fatturati!T54/Fatturati!J54,0)</f>
        <v>0</v>
      </c>
      <c r="L53" s="7">
        <f>IFERROR(Fatturati!U54/Fatturati!J54,0)</f>
        <v>2.8982538802660742</v>
      </c>
      <c r="M53" s="7">
        <f>IFERROR(Fatturati!V54/Fatturati!J54,0)</f>
        <v>0</v>
      </c>
      <c r="N53" s="2"/>
      <c r="O53" s="2"/>
      <c r="P53" s="2"/>
    </row>
    <row r="54" spans="1:16" x14ac:dyDescent="0.3">
      <c r="A54" s="18" t="str">
        <f>Fatturati!I55</f>
        <v xml:space="preserve">Tenaris Dalmine </v>
      </c>
      <c r="B54" s="7">
        <f>IFERROR(Fatturati!K55/Fatturati!J55,0)</f>
        <v>0</v>
      </c>
      <c r="C54" s="7">
        <f>IFERROR(Fatturati!L55/Fatturati!J55,0)</f>
        <v>0</v>
      </c>
      <c r="D54" s="7">
        <f>IFERROR(Fatturati!M55/Fatturati!J55,0)</f>
        <v>0</v>
      </c>
      <c r="E54" s="7">
        <f>IFERROR(Fatturati!N55/Fatturati!J55,0)</f>
        <v>0</v>
      </c>
      <c r="F54" s="7">
        <f>IFERROR(Fatturati!O55/Fatturati!J55,0)</f>
        <v>0</v>
      </c>
      <c r="G54" s="7">
        <f>IFERROR(Fatturati!P55/Fatturati!J55,0)</f>
        <v>0</v>
      </c>
      <c r="H54" s="7">
        <f>IFERROR(Fatturati!Q55/Fatturati!J55,0)</f>
        <v>0</v>
      </c>
      <c r="I54" s="7">
        <f>IFERROR(Fatturati!R55/Fatturati!J55,0)</f>
        <v>0</v>
      </c>
      <c r="J54" s="7">
        <f>IFERROR(Fatturati!S55/Fatturati!J55,0)</f>
        <v>0</v>
      </c>
      <c r="K54" s="7">
        <f>IFERROR(Fatturati!T55/Fatturati!J55,0)</f>
        <v>0</v>
      </c>
      <c r="L54" s="7">
        <f>IFERROR(Fatturati!U55/Fatturati!J55,0)</f>
        <v>0</v>
      </c>
      <c r="M54" s="7">
        <f>IFERROR(Fatturati!V55/Fatturati!J55,0)</f>
        <v>0</v>
      </c>
      <c r="N54" s="2"/>
      <c r="O54" s="2"/>
      <c r="P54" s="2"/>
    </row>
    <row r="55" spans="1:16" x14ac:dyDescent="0.3">
      <c r="A55" s="18" t="str">
        <f>Fatturati!I56</f>
        <v>Grohe</v>
      </c>
      <c r="B55" s="7">
        <f>IFERROR(Fatturati!K56/Fatturati!J56,0)</f>
        <v>0</v>
      </c>
      <c r="C55" s="7">
        <f>IFERROR(Fatturati!L56/Fatturati!J56,0)</f>
        <v>0</v>
      </c>
      <c r="D55" s="7">
        <f>IFERROR(Fatturati!M56/Fatturati!J56,0)</f>
        <v>0</v>
      </c>
      <c r="E55" s="7">
        <f>IFERROR(Fatturati!N56/Fatturati!J56,0)</f>
        <v>0</v>
      </c>
      <c r="F55" s="7">
        <f>IFERROR(Fatturati!O56/Fatturati!J56,0)</f>
        <v>0</v>
      </c>
      <c r="G55" s="7">
        <f>IFERROR(Fatturati!P56/Fatturati!J56,0)</f>
        <v>0</v>
      </c>
      <c r="H55" s="7">
        <f>IFERROR(Fatturati!Q56/Fatturati!J56,0)</f>
        <v>0</v>
      </c>
      <c r="I55" s="7">
        <f>IFERROR(Fatturati!R56/Fatturati!J56,0)</f>
        <v>0</v>
      </c>
      <c r="J55" s="7">
        <f>IFERROR(Fatturati!S56/Fatturati!J56,0)</f>
        <v>0</v>
      </c>
      <c r="K55" s="7">
        <f>IFERROR(Fatturati!T56/Fatturati!J56,0)</f>
        <v>0</v>
      </c>
      <c r="L55" s="7">
        <f>IFERROR(Fatturati!U56/Fatturati!J56,0)</f>
        <v>0</v>
      </c>
      <c r="M55" s="7">
        <f>IFERROR(Fatturati!V56/Fatturati!J56,0)</f>
        <v>0</v>
      </c>
      <c r="N55" s="2"/>
      <c r="O55" s="2"/>
      <c r="P55" s="2"/>
    </row>
    <row r="56" spans="1:16" x14ac:dyDescent="0.3">
      <c r="A56" s="18" t="str">
        <f>Fatturati!I57</f>
        <v>Polieco</v>
      </c>
      <c r="B56" s="7">
        <f>IFERROR(Fatturati!K57/Fatturati!J57,0)</f>
        <v>0</v>
      </c>
      <c r="C56" s="7">
        <f>IFERROR(Fatturati!L57/Fatturati!J57,0)</f>
        <v>0</v>
      </c>
      <c r="D56" s="7">
        <f>IFERROR(Fatturati!M57/Fatturati!J57,0)</f>
        <v>0</v>
      </c>
      <c r="E56" s="7">
        <f>IFERROR(Fatturati!N57/Fatturati!J57,0)</f>
        <v>0</v>
      </c>
      <c r="F56" s="7">
        <f>IFERROR(Fatturati!O57/Fatturati!J57,0)</f>
        <v>0</v>
      </c>
      <c r="G56" s="7">
        <f>IFERROR(Fatturati!P57/Fatturati!J57,0)</f>
        <v>0</v>
      </c>
      <c r="H56" s="7">
        <f>IFERROR(Fatturati!Q57/Fatturati!J57,0)</f>
        <v>0</v>
      </c>
      <c r="I56" s="7">
        <f>IFERROR(Fatturati!R57/Fatturati!J57,0)</f>
        <v>0</v>
      </c>
      <c r="J56" s="7">
        <f>IFERROR(Fatturati!S57/Fatturati!J57,0)</f>
        <v>0</v>
      </c>
      <c r="K56" s="7">
        <f>IFERROR(Fatturati!T57/Fatturati!J57,0)</f>
        <v>0</v>
      </c>
      <c r="L56" s="7">
        <f>IFERROR(Fatturati!U57/Fatturati!J57,0)</f>
        <v>0</v>
      </c>
      <c r="M56" s="7">
        <f>IFERROR(Fatturati!V57/Fatturati!J57,0)</f>
        <v>0</v>
      </c>
      <c r="N56" s="2"/>
      <c r="O56" s="2"/>
      <c r="P56" s="2"/>
    </row>
    <row r="57" spans="1:16" x14ac:dyDescent="0.3">
      <c r="A57" s="18" t="str">
        <f>Fatturati!I58</f>
        <v>Ebara</v>
      </c>
      <c r="B57" s="7">
        <f>IFERROR(Fatturati!K58/Fatturati!J58,0)</f>
        <v>0</v>
      </c>
      <c r="C57" s="7">
        <f>IFERROR(Fatturati!L58/Fatturati!J58,0)</f>
        <v>0</v>
      </c>
      <c r="D57" s="7">
        <f>IFERROR(Fatturati!M58/Fatturati!J58,0)</f>
        <v>0</v>
      </c>
      <c r="E57" s="7">
        <f>IFERROR(Fatturati!N58/Fatturati!J58,0)</f>
        <v>0</v>
      </c>
      <c r="F57" s="7">
        <f>IFERROR(Fatturati!O58/Fatturati!J58,0)</f>
        <v>0</v>
      </c>
      <c r="G57" s="7">
        <f>IFERROR(Fatturati!P58/Fatturati!J58,0)</f>
        <v>0</v>
      </c>
      <c r="H57" s="7">
        <f>IFERROR(Fatturati!Q58/Fatturati!J58,0)</f>
        <v>0</v>
      </c>
      <c r="I57" s="7">
        <f>IFERROR(Fatturati!R58/Fatturati!J58,0)</f>
        <v>0</v>
      </c>
      <c r="J57" s="7">
        <f>IFERROR(Fatturati!S58/Fatturati!J58,0)</f>
        <v>0</v>
      </c>
      <c r="K57" s="7">
        <f>IFERROR(Fatturati!T58/Fatturati!J58,0)</f>
        <v>0</v>
      </c>
      <c r="L57" s="7">
        <f>IFERROR(Fatturati!U58/Fatturati!J58,0)</f>
        <v>0</v>
      </c>
      <c r="M57" s="7">
        <f>IFERROR(Fatturati!V58/Fatturati!J58,0)</f>
        <v>0</v>
      </c>
      <c r="N57" s="2"/>
      <c r="O57" s="2"/>
      <c r="P57" s="2"/>
    </row>
    <row r="58" spans="1:16" x14ac:dyDescent="0.3">
      <c r="A58" s="18" t="str">
        <f>Fatturati!I59</f>
        <v>Camon</v>
      </c>
      <c r="B58" s="7">
        <f>IFERROR(Fatturati!K59/Fatturati!J59,0)</f>
        <v>0</v>
      </c>
      <c r="C58" s="7">
        <f>IFERROR(Fatturati!L59/Fatturati!J59,0)</f>
        <v>0</v>
      </c>
      <c r="D58" s="7">
        <f>IFERROR(Fatturati!M59/Fatturati!J59,0)</f>
        <v>0</v>
      </c>
      <c r="E58" s="7">
        <f>IFERROR(Fatturati!N59/Fatturati!J59,0)</f>
        <v>0</v>
      </c>
      <c r="F58" s="7">
        <f>IFERROR(Fatturati!O59/Fatturati!J59,0)</f>
        <v>0</v>
      </c>
      <c r="G58" s="7">
        <f>IFERROR(Fatturati!P59/Fatturati!J59,0)</f>
        <v>0</v>
      </c>
      <c r="H58" s="7">
        <f>IFERROR(Fatturati!Q59/Fatturati!J59,0)</f>
        <v>0</v>
      </c>
      <c r="I58" s="7">
        <f>IFERROR(Fatturati!R59/Fatturati!J59,0)</f>
        <v>0</v>
      </c>
      <c r="J58" s="7">
        <f>IFERROR(Fatturati!S59/Fatturati!J59,0)</f>
        <v>0</v>
      </c>
      <c r="K58" s="7">
        <f>IFERROR(Fatturati!T59/Fatturati!J59,0)</f>
        <v>0</v>
      </c>
      <c r="L58" s="7">
        <f>IFERROR(Fatturati!U59/Fatturati!J59,0)</f>
        <v>0</v>
      </c>
      <c r="M58" s="7">
        <f>IFERROR(Fatturati!V59/Fatturati!J59,0)</f>
        <v>0</v>
      </c>
      <c r="N58" s="2"/>
      <c r="O58" s="2"/>
      <c r="P58" s="2"/>
    </row>
    <row r="59" spans="1:16" x14ac:dyDescent="0.3">
      <c r="A59" s="18" t="str">
        <f>Fatturati!I60</f>
        <v xml:space="preserve">Effebi </v>
      </c>
      <c r="B59" s="7">
        <f>IFERROR(Fatturati!K60/Fatturati!J60,0)</f>
        <v>0</v>
      </c>
      <c r="C59" s="7">
        <f>IFERROR(Fatturati!L60/Fatturati!J60,0)</f>
        <v>0</v>
      </c>
      <c r="D59" s="7">
        <f>IFERROR(Fatturati!M60/Fatturati!J60,0)</f>
        <v>0</v>
      </c>
      <c r="E59" s="7">
        <f>IFERROR(Fatturati!N60/Fatturati!J60,0)</f>
        <v>0</v>
      </c>
      <c r="F59" s="7">
        <f>IFERROR(Fatturati!O60/Fatturati!J60,0)</f>
        <v>0</v>
      </c>
      <c r="G59" s="7">
        <f>IFERROR(Fatturati!P60/Fatturati!J60,0)</f>
        <v>0</v>
      </c>
      <c r="H59" s="7">
        <f>IFERROR(Fatturati!Q60/Fatturati!J60,0)</f>
        <v>0</v>
      </c>
      <c r="I59" s="7">
        <f>IFERROR(Fatturati!R60/Fatturati!J60,0)</f>
        <v>0</v>
      </c>
      <c r="J59" s="7">
        <f>IFERROR(Fatturati!S60/Fatturati!J60,0)</f>
        <v>0</v>
      </c>
      <c r="K59" s="7">
        <f>IFERROR(Fatturati!T60/Fatturati!J60,0)</f>
        <v>0</v>
      </c>
      <c r="L59" s="7">
        <f>IFERROR(Fatturati!U60/Fatturati!J60,0)</f>
        <v>0</v>
      </c>
      <c r="M59" s="7">
        <f>IFERROR(Fatturati!V60/Fatturati!J60,0)</f>
        <v>0</v>
      </c>
      <c r="N59" s="2"/>
      <c r="O59" s="2"/>
      <c r="P59" s="2"/>
    </row>
    <row r="60" spans="1:16" x14ac:dyDescent="0.3">
      <c r="A60" s="18" t="str">
        <f>Fatturati!I61</f>
        <v>Carrier</v>
      </c>
      <c r="B60" s="7">
        <f>IFERROR(Fatturati!K61/Fatturati!J61,0)</f>
        <v>0</v>
      </c>
      <c r="C60" s="7">
        <f>IFERROR(Fatturati!L61/Fatturati!J61,0)</f>
        <v>0</v>
      </c>
      <c r="D60" s="7">
        <f>IFERROR(Fatturati!M61/Fatturati!J61,0)</f>
        <v>0</v>
      </c>
      <c r="E60" s="7">
        <f>IFERROR(Fatturati!N61/Fatturati!J61,0)</f>
        <v>0</v>
      </c>
      <c r="F60" s="7">
        <f>IFERROR(Fatturati!O61/Fatturati!J61,0)</f>
        <v>0</v>
      </c>
      <c r="G60" s="7">
        <f>IFERROR(Fatturati!P61/Fatturati!J61,0)</f>
        <v>0</v>
      </c>
      <c r="H60" s="7">
        <f>IFERROR(Fatturati!Q61/Fatturati!J61,0)</f>
        <v>0</v>
      </c>
      <c r="I60" s="7">
        <f>IFERROR(Fatturati!R61/Fatturati!J61,0)</f>
        <v>0</v>
      </c>
      <c r="J60" s="7">
        <f>IFERROR(Fatturati!S61/Fatturati!J61,0)</f>
        <v>0</v>
      </c>
      <c r="K60" s="7">
        <f>IFERROR(Fatturati!T61/Fatturati!J61,0)</f>
        <v>0</v>
      </c>
      <c r="L60" s="7">
        <f>IFERROR(Fatturati!U61/Fatturati!J61,0)</f>
        <v>0</v>
      </c>
      <c r="M60" s="7">
        <f>IFERROR(Fatturati!V61/Fatturati!J61,0)</f>
        <v>0</v>
      </c>
      <c r="N60" s="2"/>
      <c r="O60" s="2"/>
      <c r="P60" s="2"/>
    </row>
    <row r="61" spans="1:16" x14ac:dyDescent="0.3">
      <c r="A61" s="18" t="str">
        <f>Fatturati!I62</f>
        <v xml:space="preserve">Ardeco </v>
      </c>
      <c r="B61" s="7">
        <f>IFERROR(Fatturati!K62/Fatturati!J62,0)</f>
        <v>0</v>
      </c>
      <c r="C61" s="7">
        <f>IFERROR(Fatturati!L62/Fatturati!J62,0)</f>
        <v>0</v>
      </c>
      <c r="D61" s="7">
        <f>IFERROR(Fatturati!M62/Fatturati!J62,0)</f>
        <v>0</v>
      </c>
      <c r="E61" s="7">
        <f>IFERROR(Fatturati!N62/Fatturati!J62,0)</f>
        <v>0</v>
      </c>
      <c r="F61" s="7">
        <f>IFERROR(Fatturati!O62/Fatturati!J62,0)</f>
        <v>0</v>
      </c>
      <c r="G61" s="7">
        <f>IFERROR(Fatturati!P62/Fatturati!J62,0)</f>
        <v>0</v>
      </c>
      <c r="H61" s="7">
        <f>IFERROR(Fatturati!Q62/Fatturati!J62,0)</f>
        <v>0</v>
      </c>
      <c r="I61" s="7">
        <f>IFERROR(Fatturati!R62/Fatturati!J62,0)</f>
        <v>0</v>
      </c>
      <c r="J61" s="7">
        <f>IFERROR(Fatturati!S62/Fatturati!J62,0)</f>
        <v>0</v>
      </c>
      <c r="K61" s="7">
        <f>IFERROR(Fatturati!T62/Fatturati!J62,0)</f>
        <v>0</v>
      </c>
      <c r="L61" s="7">
        <f>IFERROR(Fatturati!U62/Fatturati!J62,0)</f>
        <v>0</v>
      </c>
      <c r="M61" s="7">
        <f>IFERROR(Fatturati!V62/Fatturati!J62,0)</f>
        <v>0</v>
      </c>
      <c r="N61" s="2"/>
      <c r="O61" s="2"/>
      <c r="P61" s="2"/>
    </row>
    <row r="62" spans="1:16" x14ac:dyDescent="0.3">
      <c r="A62" s="18" t="str">
        <f>Fatturati!I63</f>
        <v xml:space="preserve">General Fittings </v>
      </c>
      <c r="B62" s="7">
        <f>IFERROR(Fatturati!K63/Fatturati!J63,0)</f>
        <v>0</v>
      </c>
      <c r="C62" s="7">
        <f>IFERROR(Fatturati!L63/Fatturati!J63,0)</f>
        <v>0</v>
      </c>
      <c r="D62" s="7">
        <f>IFERROR(Fatturati!M63/Fatturati!J63,0)</f>
        <v>0</v>
      </c>
      <c r="E62" s="7">
        <f>IFERROR(Fatturati!N63/Fatturati!J63,0)</f>
        <v>0</v>
      </c>
      <c r="F62" s="7">
        <f>IFERROR(Fatturati!O63/Fatturati!J63,0)</f>
        <v>0</v>
      </c>
      <c r="G62" s="7">
        <f>IFERROR(Fatturati!P63/Fatturati!J63,0)</f>
        <v>0</v>
      </c>
      <c r="H62" s="7">
        <f>IFERROR(Fatturati!Q63/Fatturati!J63,0)</f>
        <v>0</v>
      </c>
      <c r="I62" s="7">
        <f>IFERROR(Fatturati!R63/Fatturati!J63,0)</f>
        <v>0</v>
      </c>
      <c r="J62" s="7">
        <f>IFERROR(Fatturati!S63/Fatturati!J63,0)</f>
        <v>0</v>
      </c>
      <c r="K62" s="7">
        <f>IFERROR(Fatturati!T63/Fatturati!J63,0)</f>
        <v>0</v>
      </c>
      <c r="L62" s="7">
        <f>IFERROR(Fatturati!U63/Fatturati!J63,0)</f>
        <v>0</v>
      </c>
      <c r="M62" s="7">
        <f>IFERROR(Fatturati!V63/Fatturati!J63,0)</f>
        <v>0</v>
      </c>
      <c r="N62" s="2"/>
      <c r="O62" s="2"/>
      <c r="P62" s="2"/>
    </row>
    <row r="63" spans="1:16" x14ac:dyDescent="0.3">
      <c r="A63" s="18" t="str">
        <f>Fatturati!I64</f>
        <v>Isoclima</v>
      </c>
      <c r="B63" s="7">
        <f>IFERROR(Fatturati!K64/Fatturati!J64,0)</f>
        <v>0</v>
      </c>
      <c r="C63" s="7">
        <f>IFERROR(Fatturati!L64/Fatturati!J64,0)</f>
        <v>0</v>
      </c>
      <c r="D63" s="7">
        <f>IFERROR(Fatturati!M64/Fatturati!J64,0)</f>
        <v>0</v>
      </c>
      <c r="E63" s="7">
        <f>IFERROR(Fatturati!N64/Fatturati!J64,0)</f>
        <v>0</v>
      </c>
      <c r="F63" s="7">
        <f>IFERROR(Fatturati!O64/Fatturati!J64,0)</f>
        <v>0</v>
      </c>
      <c r="G63" s="7">
        <f>IFERROR(Fatturati!P64/Fatturati!J64,0)</f>
        <v>0</v>
      </c>
      <c r="H63" s="7">
        <f>IFERROR(Fatturati!Q64/Fatturati!J64,0)</f>
        <v>0</v>
      </c>
      <c r="I63" s="7">
        <f>IFERROR(Fatturati!R64/Fatturati!J64,0)</f>
        <v>0</v>
      </c>
      <c r="J63" s="7">
        <f>IFERROR(Fatturati!S64/Fatturati!J64,0)</f>
        <v>0</v>
      </c>
      <c r="K63" s="7">
        <f>IFERROR(Fatturati!T64/Fatturati!J64,0)</f>
        <v>0</v>
      </c>
      <c r="L63" s="7">
        <f>IFERROR(Fatturati!U64/Fatturati!J64,0)</f>
        <v>0</v>
      </c>
      <c r="M63" s="7">
        <f>IFERROR(Fatturati!V64/Fatturati!J64,0)</f>
        <v>0</v>
      </c>
      <c r="N63" s="2"/>
      <c r="O63" s="2"/>
      <c r="P63" s="2"/>
    </row>
    <row r="64" spans="1:16" x14ac:dyDescent="0.3">
      <c r="A64" s="18" t="str">
        <f>Fatturati!I65</f>
        <v>Albatros</v>
      </c>
      <c r="B64" s="7">
        <f>IFERROR(Fatturati!K65/Fatturati!J65,0)</f>
        <v>0</v>
      </c>
      <c r="C64" s="7">
        <f>IFERROR(Fatturati!L65/Fatturati!J65,0)</f>
        <v>0</v>
      </c>
      <c r="D64" s="7">
        <f>IFERROR(Fatturati!M65/Fatturati!J65,0)</f>
        <v>0</v>
      </c>
      <c r="E64" s="7">
        <f>IFERROR(Fatturati!N65/Fatturati!J65,0)</f>
        <v>0</v>
      </c>
      <c r="F64" s="7">
        <f>IFERROR(Fatturati!O65/Fatturati!J65,0)</f>
        <v>0</v>
      </c>
      <c r="G64" s="7">
        <f>IFERROR(Fatturati!P65/Fatturati!J65,0)</f>
        <v>0</v>
      </c>
      <c r="H64" s="7">
        <f>IFERROR(Fatturati!Q65/Fatturati!J65,0)</f>
        <v>0</v>
      </c>
      <c r="I64" s="7">
        <f>IFERROR(Fatturati!R65/Fatturati!J65,0)</f>
        <v>0</v>
      </c>
      <c r="J64" s="7">
        <f>IFERROR(Fatturati!S65/Fatturati!J65,0)</f>
        <v>0</v>
      </c>
      <c r="K64" s="7">
        <f>IFERROR(Fatturati!T65/Fatturati!J65,0)</f>
        <v>0</v>
      </c>
      <c r="L64" s="7">
        <f>IFERROR(Fatturati!U65/Fatturati!J65,0)</f>
        <v>0</v>
      </c>
      <c r="M64" s="7">
        <f>IFERROR(Fatturati!V65/Fatturati!J65,0)</f>
        <v>0</v>
      </c>
      <c r="N64" s="2"/>
      <c r="O64" s="2"/>
      <c r="P64" s="2"/>
    </row>
    <row r="65" spans="1:16" x14ac:dyDescent="0.3">
      <c r="A65" s="18" t="str">
        <f>Fatturati!I66</f>
        <v>Eurocornici</v>
      </c>
      <c r="B65" s="7">
        <f>IFERROR(Fatturati!K66/Fatturati!J66,0)</f>
        <v>0</v>
      </c>
      <c r="C65" s="7">
        <f>IFERROR(Fatturati!L66/Fatturati!J66,0)</f>
        <v>0</v>
      </c>
      <c r="D65" s="7">
        <f>IFERROR(Fatturati!M66/Fatturati!J66,0)</f>
        <v>0</v>
      </c>
      <c r="E65" s="7">
        <f>IFERROR(Fatturati!N66/Fatturati!J66,0)</f>
        <v>0</v>
      </c>
      <c r="F65" s="7">
        <f>IFERROR(Fatturati!O66/Fatturati!J66,0)</f>
        <v>0</v>
      </c>
      <c r="G65" s="7">
        <f>IFERROR(Fatturati!P66/Fatturati!J66,0)</f>
        <v>0</v>
      </c>
      <c r="H65" s="7">
        <f>IFERROR(Fatturati!Q66/Fatturati!J66,0)</f>
        <v>0</v>
      </c>
      <c r="I65" s="7">
        <f>IFERROR(Fatturati!R66/Fatturati!J66,0)</f>
        <v>0</v>
      </c>
      <c r="J65" s="7">
        <f>IFERROR(Fatturati!S66/Fatturati!J66,0)</f>
        <v>0</v>
      </c>
      <c r="K65" s="7">
        <f>IFERROR(Fatturati!T66/Fatturati!J66,0)</f>
        <v>0</v>
      </c>
      <c r="L65" s="7">
        <f>IFERROR(Fatturati!U66/Fatturati!J66,0)</f>
        <v>0</v>
      </c>
      <c r="M65" s="7">
        <f>IFERROR(Fatturati!V66/Fatturati!J66,0)</f>
        <v>0</v>
      </c>
      <c r="N65" s="2"/>
      <c r="O65" s="2"/>
      <c r="P65" s="2"/>
    </row>
    <row r="66" spans="1:16" x14ac:dyDescent="0.3">
      <c r="A66" s="18" t="str">
        <f>Fatturati!I67</f>
        <v>Italkero</v>
      </c>
      <c r="B66" s="7">
        <f>IFERROR(Fatturati!K67/Fatturati!J67,0)</f>
        <v>0</v>
      </c>
      <c r="C66" s="7">
        <f>IFERROR(Fatturati!L67/Fatturati!J67,0)</f>
        <v>0</v>
      </c>
      <c r="D66" s="7">
        <f>IFERROR(Fatturati!M67/Fatturati!J67,0)</f>
        <v>0</v>
      </c>
      <c r="E66" s="7">
        <f>IFERROR(Fatturati!N67/Fatturati!J67,0)</f>
        <v>0</v>
      </c>
      <c r="F66" s="7">
        <f>IFERROR(Fatturati!O67/Fatturati!J67,0)</f>
        <v>0</v>
      </c>
      <c r="G66" s="7">
        <f>IFERROR(Fatturati!P67/Fatturati!J67,0)</f>
        <v>0</v>
      </c>
      <c r="H66" s="7">
        <f>IFERROR(Fatturati!Q67/Fatturati!J67,0)</f>
        <v>0</v>
      </c>
      <c r="I66" s="7">
        <f>IFERROR(Fatturati!R67/Fatturati!J67,0)</f>
        <v>0</v>
      </c>
      <c r="J66" s="7">
        <f>IFERROR(Fatturati!S67/Fatturati!J67,0)</f>
        <v>0</v>
      </c>
      <c r="K66" s="7">
        <f>IFERROR(Fatturati!T67/Fatturati!J67,0)</f>
        <v>0</v>
      </c>
      <c r="L66" s="7">
        <f>IFERROR(Fatturati!U67/Fatturati!J67,0)</f>
        <v>0</v>
      </c>
      <c r="M66" s="7">
        <f>IFERROR(Fatturati!V67/Fatturati!J67,0)</f>
        <v>0</v>
      </c>
      <c r="N66" s="2"/>
      <c r="O66" s="2"/>
      <c r="P66" s="2"/>
    </row>
    <row r="67" spans="1:16" x14ac:dyDescent="0.3">
      <c r="A67" s="18" t="str">
        <f>Fatturati!I68</f>
        <v>Griffon - Bostik</v>
      </c>
      <c r="B67" s="7">
        <f>IFERROR(Fatturati!K68/Fatturati!J68,0)</f>
        <v>0</v>
      </c>
      <c r="C67" s="7">
        <f>IFERROR(Fatturati!L68/Fatturati!J68,0)</f>
        <v>0</v>
      </c>
      <c r="D67" s="7">
        <f>IFERROR(Fatturati!M68/Fatturati!J68,0)</f>
        <v>0</v>
      </c>
      <c r="E67" s="7">
        <f>IFERROR(Fatturati!N68/Fatturati!J68,0)</f>
        <v>0</v>
      </c>
      <c r="F67" s="7">
        <f>IFERROR(Fatturati!O68/Fatturati!J68,0)</f>
        <v>0</v>
      </c>
      <c r="G67" s="7">
        <f>IFERROR(Fatturati!P68/Fatturati!J68,0)</f>
        <v>0</v>
      </c>
      <c r="H67" s="7">
        <f>IFERROR(Fatturati!Q68/Fatturati!J68,0)</f>
        <v>0</v>
      </c>
      <c r="I67" s="7">
        <f>IFERROR(Fatturati!R68/Fatturati!J68,0)</f>
        <v>0</v>
      </c>
      <c r="J67" s="7">
        <f>IFERROR(Fatturati!S68/Fatturati!J68,0)</f>
        <v>0</v>
      </c>
      <c r="K67" s="7">
        <f>IFERROR(Fatturati!T68/Fatturati!J68,0)</f>
        <v>0</v>
      </c>
      <c r="L67" s="7">
        <f>IFERROR(Fatturati!U68/Fatturati!J68,0)</f>
        <v>0</v>
      </c>
      <c r="M67" s="7">
        <f>IFERROR(Fatturati!V68/Fatturati!J68,0)</f>
        <v>0</v>
      </c>
      <c r="N67" s="2"/>
      <c r="O67" s="2"/>
      <c r="P67" s="2"/>
    </row>
    <row r="68" spans="1:16" x14ac:dyDescent="0.3">
      <c r="A68" s="18" t="str">
        <f>Fatturati!I69</f>
        <v>Itap</v>
      </c>
      <c r="B68" s="7">
        <f>IFERROR(Fatturati!K69/Fatturati!J69,0)</f>
        <v>0</v>
      </c>
      <c r="C68" s="7">
        <f>IFERROR(Fatturati!L69/Fatturati!J69,0)</f>
        <v>0</v>
      </c>
      <c r="D68" s="7">
        <f>IFERROR(Fatturati!M69/Fatturati!J69,0)</f>
        <v>0</v>
      </c>
      <c r="E68" s="7">
        <f>IFERROR(Fatturati!N69/Fatturati!J69,0)</f>
        <v>0</v>
      </c>
      <c r="F68" s="7">
        <f>IFERROR(Fatturati!O69/Fatturati!J69,0)</f>
        <v>0</v>
      </c>
      <c r="G68" s="7">
        <f>IFERROR(Fatturati!P69/Fatturati!J69,0)</f>
        <v>0</v>
      </c>
      <c r="H68" s="7">
        <f>IFERROR(Fatturati!Q69/Fatturati!J69,0)</f>
        <v>0</v>
      </c>
      <c r="I68" s="7">
        <f>IFERROR(Fatturati!R69/Fatturati!J69,0)</f>
        <v>0</v>
      </c>
      <c r="J68" s="7">
        <f>IFERROR(Fatturati!S69/Fatturati!J69,0)</f>
        <v>0</v>
      </c>
      <c r="K68" s="7">
        <f>IFERROR(Fatturati!T69/Fatturati!J69,0)</f>
        <v>0</v>
      </c>
      <c r="L68" s="7">
        <f>IFERROR(Fatturati!U69/Fatturati!J69,0)</f>
        <v>0</v>
      </c>
      <c r="M68" s="7">
        <f>IFERROR(Fatturati!V69/Fatturati!J69,0)</f>
        <v>0</v>
      </c>
      <c r="N68" s="2"/>
      <c r="O68" s="2"/>
      <c r="P68" s="2"/>
    </row>
    <row r="69" spans="1:16" x14ac:dyDescent="0.3">
      <c r="A69" s="18" t="str">
        <f>Fatturati!I70</f>
        <v xml:space="preserve">Ariston </v>
      </c>
      <c r="B69" s="7">
        <f>IFERROR(Fatturati!K70/Fatturati!J70,0)</f>
        <v>0</v>
      </c>
      <c r="C69" s="7">
        <f>IFERROR(Fatturati!L70/Fatturati!J70,0)</f>
        <v>0</v>
      </c>
      <c r="D69" s="7">
        <f>IFERROR(Fatturati!M70/Fatturati!J70,0)</f>
        <v>0</v>
      </c>
      <c r="E69" s="7">
        <f>IFERROR(Fatturati!N70/Fatturati!J70,0)</f>
        <v>0</v>
      </c>
      <c r="F69" s="7">
        <f>IFERROR(Fatturati!O70/Fatturati!J70,0)</f>
        <v>0</v>
      </c>
      <c r="G69" s="7">
        <f>IFERROR(Fatturati!P70/Fatturati!J70,0)</f>
        <v>0</v>
      </c>
      <c r="H69" s="7">
        <f>IFERROR(Fatturati!Q70/Fatturati!J70,0)</f>
        <v>0</v>
      </c>
      <c r="I69" s="7">
        <f>IFERROR(Fatturati!R70/Fatturati!J70,0)</f>
        <v>0</v>
      </c>
      <c r="J69" s="7">
        <f>IFERROR(Fatturati!S70/Fatturati!J70,0)</f>
        <v>0</v>
      </c>
      <c r="K69" s="7">
        <f>IFERROR(Fatturati!T70/Fatturati!J70,0)</f>
        <v>0</v>
      </c>
      <c r="L69" s="7">
        <f>IFERROR(Fatturati!U70/Fatturati!J70,0)</f>
        <v>0</v>
      </c>
      <c r="M69" s="7">
        <f>IFERROR(Fatturati!V70/Fatturati!J70,0)</f>
        <v>0</v>
      </c>
      <c r="N69" s="2"/>
      <c r="O69" s="2"/>
      <c r="P69" s="2"/>
    </row>
    <row r="70" spans="1:16" x14ac:dyDescent="0.3">
      <c r="A70" s="18" t="str">
        <f>Fatturati!I71</f>
        <v>Kinedo</v>
      </c>
      <c r="B70" s="7">
        <f>IFERROR(Fatturati!K71/Fatturati!J71,0)</f>
        <v>0</v>
      </c>
      <c r="C70" s="7">
        <f>IFERROR(Fatturati!L71/Fatturati!J71,0)</f>
        <v>0</v>
      </c>
      <c r="D70" s="7">
        <f>IFERROR(Fatturati!M71/Fatturati!J71,0)</f>
        <v>0</v>
      </c>
      <c r="E70" s="7">
        <f>IFERROR(Fatturati!N71/Fatturati!J71,0)</f>
        <v>0</v>
      </c>
      <c r="F70" s="7">
        <f>IFERROR(Fatturati!O71/Fatturati!J71,0)</f>
        <v>0</v>
      </c>
      <c r="G70" s="7">
        <f>IFERROR(Fatturati!P71/Fatturati!J71,0)</f>
        <v>0</v>
      </c>
      <c r="H70" s="7">
        <f>IFERROR(Fatturati!Q71/Fatturati!J71,0)</f>
        <v>0</v>
      </c>
      <c r="I70" s="7">
        <f>IFERROR(Fatturati!R71/Fatturati!J71,0)</f>
        <v>0</v>
      </c>
      <c r="J70" s="7">
        <f>IFERROR(Fatturati!S71/Fatturati!J71,0)</f>
        <v>0</v>
      </c>
      <c r="K70" s="7">
        <f>IFERROR(Fatturati!T71/Fatturati!J71,0)</f>
        <v>0</v>
      </c>
      <c r="L70" s="7">
        <f>IFERROR(Fatturati!U71/Fatturati!J71,0)</f>
        <v>0</v>
      </c>
      <c r="M70" s="7">
        <f>IFERROR(Fatturati!V71/Fatturati!J71,0)</f>
        <v>0</v>
      </c>
      <c r="N70" s="2"/>
      <c r="O70" s="2"/>
      <c r="P70" s="2"/>
    </row>
    <row r="71" spans="1:16" x14ac:dyDescent="0.3">
      <c r="A71" s="18" t="str">
        <f>Fatturati!I72</f>
        <v>Giuseppe Tirinnanzi</v>
      </c>
      <c r="B71" s="7">
        <f>IFERROR(Fatturati!K72/Fatturati!J72,0)</f>
        <v>0</v>
      </c>
      <c r="C71" s="7">
        <f>IFERROR(Fatturati!L72/Fatturati!J72,0)</f>
        <v>0</v>
      </c>
      <c r="D71" s="7">
        <f>IFERROR(Fatturati!M72/Fatturati!J72,0)</f>
        <v>0</v>
      </c>
      <c r="E71" s="7">
        <f>IFERROR(Fatturati!N72/Fatturati!J72,0)</f>
        <v>0</v>
      </c>
      <c r="F71" s="7">
        <f>IFERROR(Fatturati!O72/Fatturati!J72,0)</f>
        <v>0</v>
      </c>
      <c r="G71" s="7">
        <f>IFERROR(Fatturati!P72/Fatturati!J72,0)</f>
        <v>0</v>
      </c>
      <c r="H71" s="7">
        <f>IFERROR(Fatturati!Q72/Fatturati!J72,0)</f>
        <v>0</v>
      </c>
      <c r="I71" s="7">
        <f>IFERROR(Fatturati!R72/Fatturati!J72,0)</f>
        <v>0</v>
      </c>
      <c r="J71" s="7">
        <f>IFERROR(Fatturati!S72/Fatturati!J72,0)</f>
        <v>0</v>
      </c>
      <c r="K71" s="7">
        <f>IFERROR(Fatturati!T72/Fatturati!J72,0)</f>
        <v>0</v>
      </c>
      <c r="L71" s="7">
        <f>IFERROR(Fatturati!U72/Fatturati!J72,0)</f>
        <v>0</v>
      </c>
      <c r="M71" s="7">
        <f>IFERROR(Fatturati!V72/Fatturati!J72,0)</f>
        <v>0</v>
      </c>
      <c r="N71" s="2"/>
      <c r="O71" s="2"/>
      <c r="P71" s="2"/>
    </row>
    <row r="72" spans="1:16" x14ac:dyDescent="0.3">
      <c r="A72" s="18" t="str">
        <f>Fatturati!I73</f>
        <v>Enolgas</v>
      </c>
      <c r="B72" s="7">
        <f>IFERROR(Fatturati!K73/Fatturati!J73,0)</f>
        <v>0</v>
      </c>
      <c r="C72" s="7">
        <f>IFERROR(Fatturati!L73/Fatturati!J73,0)</f>
        <v>0</v>
      </c>
      <c r="D72" s="7">
        <f>IFERROR(Fatturati!M73/Fatturati!J73,0)</f>
        <v>0</v>
      </c>
      <c r="E72" s="7">
        <f>IFERROR(Fatturati!N73/Fatturati!J73,0)</f>
        <v>0</v>
      </c>
      <c r="F72" s="7">
        <f>IFERROR(Fatturati!O73/Fatturati!J73,0)</f>
        <v>0</v>
      </c>
      <c r="G72" s="7">
        <f>IFERROR(Fatturati!P73/Fatturati!J73,0)</f>
        <v>0</v>
      </c>
      <c r="H72" s="7">
        <f>IFERROR(Fatturati!Q73/Fatturati!J73,0)</f>
        <v>0</v>
      </c>
      <c r="I72" s="7">
        <f>IFERROR(Fatturati!R73/Fatturati!J73,0)</f>
        <v>0</v>
      </c>
      <c r="J72" s="7">
        <f>IFERROR(Fatturati!S73/Fatturati!J73,0)</f>
        <v>0</v>
      </c>
      <c r="K72" s="7">
        <f>IFERROR(Fatturati!T73/Fatturati!J73,0)</f>
        <v>0</v>
      </c>
      <c r="L72" s="7">
        <f>IFERROR(Fatturati!U73/Fatturati!J73,0)</f>
        <v>0</v>
      </c>
      <c r="M72" s="7">
        <f>IFERROR(Fatturati!V73/Fatturati!J73,0)</f>
        <v>0</v>
      </c>
      <c r="N72" s="2"/>
      <c r="O72" s="2"/>
      <c r="P72" s="2"/>
    </row>
    <row r="73" spans="1:16" x14ac:dyDescent="0.3">
      <c r="A73" s="18" t="str">
        <f>Fatturati!I74</f>
        <v xml:space="preserve">Raccorderie Metalliche  </v>
      </c>
      <c r="B73" s="7">
        <f>IFERROR(Fatturati!K74/Fatturati!J74,0)</f>
        <v>0</v>
      </c>
      <c r="C73" s="7">
        <f>IFERROR(Fatturati!L74/Fatturati!J74,0)</f>
        <v>0</v>
      </c>
      <c r="D73" s="7">
        <f>IFERROR(Fatturati!M74/Fatturati!J74,0)</f>
        <v>0</v>
      </c>
      <c r="E73" s="7">
        <f>IFERROR(Fatturati!N74/Fatturati!J74,0)</f>
        <v>0</v>
      </c>
      <c r="F73" s="7">
        <f>IFERROR(Fatturati!O74/Fatturati!J74,0)</f>
        <v>0</v>
      </c>
      <c r="G73" s="7">
        <f>IFERROR(Fatturati!P74/Fatturati!J74,0)</f>
        <v>0</v>
      </c>
      <c r="H73" s="7">
        <f>IFERROR(Fatturati!Q74/Fatturati!J74,0)</f>
        <v>0</v>
      </c>
      <c r="I73" s="7">
        <f>IFERROR(Fatturati!R74/Fatturati!J74,0)</f>
        <v>0</v>
      </c>
      <c r="J73" s="7">
        <f>IFERROR(Fatturati!S74/Fatturati!J74,0)</f>
        <v>0</v>
      </c>
      <c r="K73" s="7">
        <f>IFERROR(Fatturati!T74/Fatturati!J74,0)</f>
        <v>0</v>
      </c>
      <c r="L73" s="7">
        <f>IFERROR(Fatturati!U74/Fatturati!J74,0)</f>
        <v>0</v>
      </c>
      <c r="M73" s="7">
        <f>IFERROR(Fatturati!V74/Fatturati!J74,0)</f>
        <v>0</v>
      </c>
      <c r="N73" s="2"/>
      <c r="O73" s="2"/>
      <c r="P73" s="2"/>
    </row>
    <row r="74" spans="1:16" x14ac:dyDescent="0.3">
      <c r="A74" s="18" t="str">
        <f>Fatturati!I75</f>
        <v>Beza</v>
      </c>
      <c r="B74" s="7">
        <f>IFERROR(Fatturati!K75/Fatturati!J75,0)</f>
        <v>0</v>
      </c>
      <c r="C74" s="7">
        <f>IFERROR(Fatturati!L75/Fatturati!J75,0)</f>
        <v>0</v>
      </c>
      <c r="D74" s="7">
        <f>IFERROR(Fatturati!M75/Fatturati!J75,0)</f>
        <v>0</v>
      </c>
      <c r="E74" s="7">
        <f>IFERROR(Fatturati!N75/Fatturati!J75,0)</f>
        <v>0</v>
      </c>
      <c r="F74" s="7">
        <f>IFERROR(Fatturati!O75/Fatturati!J75,0)</f>
        <v>0</v>
      </c>
      <c r="G74" s="7">
        <f>IFERROR(Fatturati!P75/Fatturati!J75,0)</f>
        <v>0</v>
      </c>
      <c r="H74" s="7">
        <f>IFERROR(Fatturati!Q75/Fatturati!J75,0)</f>
        <v>0</v>
      </c>
      <c r="I74" s="7">
        <f>IFERROR(Fatturati!R75/Fatturati!J75,0)</f>
        <v>0</v>
      </c>
      <c r="J74" s="7">
        <f>IFERROR(Fatturati!S75/Fatturati!J75,0)</f>
        <v>0</v>
      </c>
      <c r="K74" s="7">
        <f>IFERROR(Fatturati!T75/Fatturati!J75,0)</f>
        <v>0</v>
      </c>
      <c r="L74" s="7">
        <f>IFERROR(Fatturati!U75/Fatturati!J75,0)</f>
        <v>0</v>
      </c>
      <c r="M74" s="7">
        <f>IFERROR(Fatturati!V75/Fatturati!J75,0)</f>
        <v>0</v>
      </c>
      <c r="N74" s="2"/>
      <c r="O74" s="2"/>
      <c r="P74" s="2"/>
    </row>
    <row r="75" spans="1:16" x14ac:dyDescent="0.3">
      <c r="A75" s="18" t="str">
        <f>Fatturati!I76</f>
        <v>Rems</v>
      </c>
      <c r="B75" s="7">
        <f>IFERROR(Fatturati!K76/Fatturati!J76,0)</f>
        <v>0</v>
      </c>
      <c r="C75" s="7">
        <f>IFERROR(Fatturati!L76/Fatturati!J76,0)</f>
        <v>0</v>
      </c>
      <c r="D75" s="7">
        <f>IFERROR(Fatturati!M76/Fatturati!J76,0)</f>
        <v>0</v>
      </c>
      <c r="E75" s="7">
        <f>IFERROR(Fatturati!N76/Fatturati!J76,0)</f>
        <v>0</v>
      </c>
      <c r="F75" s="7">
        <f>IFERROR(Fatturati!O76/Fatturati!J76,0)</f>
        <v>0</v>
      </c>
      <c r="G75" s="7">
        <f>IFERROR(Fatturati!P76/Fatturati!J76,0)</f>
        <v>0</v>
      </c>
      <c r="H75" s="7">
        <f>IFERROR(Fatturati!Q76/Fatturati!J76,0)</f>
        <v>0</v>
      </c>
      <c r="I75" s="7">
        <f>IFERROR(Fatturati!R76/Fatturati!J76,0)</f>
        <v>0</v>
      </c>
      <c r="J75" s="7">
        <f>IFERROR(Fatturati!S76/Fatturati!J76,0)</f>
        <v>0</v>
      </c>
      <c r="K75" s="7">
        <f>IFERROR(Fatturati!T76/Fatturati!J76,0)</f>
        <v>0</v>
      </c>
      <c r="L75" s="7">
        <f>IFERROR(Fatturati!U76/Fatturati!J76,0)</f>
        <v>0</v>
      </c>
      <c r="M75" s="7">
        <f>IFERROR(Fatturati!V76/Fatturati!J76,0)</f>
        <v>0</v>
      </c>
      <c r="N75" s="2"/>
      <c r="O75" s="2"/>
      <c r="P75" s="2"/>
    </row>
    <row r="76" spans="1:16" x14ac:dyDescent="0.3">
      <c r="A76" s="18" t="str">
        <f>Fatturati!I77</f>
        <v>Rizzo Aquae</v>
      </c>
      <c r="B76" s="7">
        <f>IFERROR(Fatturati!K77/Fatturati!J77,0)</f>
        <v>0</v>
      </c>
      <c r="C76" s="7">
        <f>IFERROR(Fatturati!L77/Fatturati!J77,0)</f>
        <v>0</v>
      </c>
      <c r="D76" s="7">
        <f>IFERROR(Fatturati!M77/Fatturati!J77,0)</f>
        <v>0</v>
      </c>
      <c r="E76" s="7">
        <f>IFERROR(Fatturati!N77/Fatturati!J77,0)</f>
        <v>0</v>
      </c>
      <c r="F76" s="7">
        <f>IFERROR(Fatturati!O77/Fatturati!J77,0)</f>
        <v>0</v>
      </c>
      <c r="G76" s="7">
        <f>IFERROR(Fatturati!P77/Fatturati!J77,0)</f>
        <v>0</v>
      </c>
      <c r="H76" s="7">
        <f>IFERROR(Fatturati!Q77/Fatturati!J77,0)</f>
        <v>0</v>
      </c>
      <c r="I76" s="7">
        <f>IFERROR(Fatturati!R77/Fatturati!J77,0)</f>
        <v>0</v>
      </c>
      <c r="J76" s="7">
        <f>IFERROR(Fatturati!S77/Fatturati!J77,0)</f>
        <v>0</v>
      </c>
      <c r="K76" s="7">
        <f>IFERROR(Fatturati!T77/Fatturati!J77,0)</f>
        <v>0</v>
      </c>
      <c r="L76" s="7">
        <f>IFERROR(Fatturati!U77/Fatturati!J77,0)</f>
        <v>0</v>
      </c>
      <c r="M76" s="7">
        <f>IFERROR(Fatturati!V77/Fatturati!J77,0)</f>
        <v>0</v>
      </c>
      <c r="N76" s="2"/>
      <c r="O76" s="2"/>
      <c r="P76" s="2"/>
    </row>
    <row r="77" spans="1:16" x14ac:dyDescent="0.3">
      <c r="A77" s="18" t="str">
        <f>Fatturati!I78</f>
        <v>Galletti</v>
      </c>
      <c r="B77" s="7">
        <f>IFERROR(Fatturati!K78/Fatturati!J78,0)</f>
        <v>0</v>
      </c>
      <c r="C77" s="7">
        <f>IFERROR(Fatturati!L78/Fatturati!J78,0)</f>
        <v>0</v>
      </c>
      <c r="D77" s="7">
        <f>IFERROR(Fatturati!M78/Fatturati!J78,0)</f>
        <v>0</v>
      </c>
      <c r="E77" s="7">
        <f>IFERROR(Fatturati!N78/Fatturati!J78,0)</f>
        <v>0</v>
      </c>
      <c r="F77" s="7">
        <f>IFERROR(Fatturati!O78/Fatturati!J78,0)</f>
        <v>0</v>
      </c>
      <c r="G77" s="7">
        <f>IFERROR(Fatturati!P78/Fatturati!J78,0)</f>
        <v>0</v>
      </c>
      <c r="H77" s="7">
        <f>IFERROR(Fatturati!Q78/Fatturati!J78,0)</f>
        <v>0</v>
      </c>
      <c r="I77" s="7">
        <f>IFERROR(Fatturati!R78/Fatturati!J78,0)</f>
        <v>0</v>
      </c>
      <c r="J77" s="7">
        <f>IFERROR(Fatturati!S78/Fatturati!J78,0)</f>
        <v>0</v>
      </c>
      <c r="K77" s="7">
        <f>IFERROR(Fatturati!T78/Fatturati!J78,0)</f>
        <v>0</v>
      </c>
      <c r="L77" s="7">
        <f>IFERROR(Fatturati!U78/Fatturati!J78,0)</f>
        <v>0</v>
      </c>
      <c r="M77" s="7">
        <f>IFERROR(Fatturati!V78/Fatturati!J78,0)</f>
        <v>0</v>
      </c>
      <c r="N77" s="2"/>
      <c r="O77" s="2"/>
      <c r="P77" s="2"/>
    </row>
    <row r="78" spans="1:16" x14ac:dyDescent="0.3">
      <c r="A78" s="18" t="str">
        <f>Fatturati!I79</f>
        <v>RM Manfredi</v>
      </c>
      <c r="B78" s="7">
        <f>IFERROR(Fatturati!K79/Fatturati!J79,0)</f>
        <v>0</v>
      </c>
      <c r="C78" s="7">
        <f>IFERROR(Fatturati!L79/Fatturati!J79,0)</f>
        <v>0</v>
      </c>
      <c r="D78" s="7">
        <f>IFERROR(Fatturati!M79/Fatturati!J79,0)</f>
        <v>0</v>
      </c>
      <c r="E78" s="7">
        <f>IFERROR(Fatturati!N79/Fatturati!J79,0)</f>
        <v>0</v>
      </c>
      <c r="F78" s="7">
        <f>IFERROR(Fatturati!O79/Fatturati!J79,0)</f>
        <v>0</v>
      </c>
      <c r="G78" s="7">
        <f>IFERROR(Fatturati!P79/Fatturati!J79,0)</f>
        <v>0</v>
      </c>
      <c r="H78" s="7">
        <f>IFERROR(Fatturati!Q79/Fatturati!J79,0)</f>
        <v>0</v>
      </c>
      <c r="I78" s="7">
        <f>IFERROR(Fatturati!R79/Fatturati!J79,0)</f>
        <v>0</v>
      </c>
      <c r="J78" s="7">
        <f>IFERROR(Fatturati!S79/Fatturati!J79,0)</f>
        <v>0</v>
      </c>
      <c r="K78" s="7">
        <f>IFERROR(Fatturati!T79/Fatturati!J79,0)</f>
        <v>0</v>
      </c>
      <c r="L78" s="7">
        <f>IFERROR(Fatturati!U79/Fatturati!J79,0)</f>
        <v>0</v>
      </c>
      <c r="M78" s="7">
        <f>IFERROR(Fatturati!V79/Fatturati!J79,0)</f>
        <v>0</v>
      </c>
      <c r="N78" s="2"/>
      <c r="O78" s="2"/>
      <c r="P78" s="2"/>
    </row>
    <row r="79" spans="1:16" x14ac:dyDescent="0.3">
      <c r="A79" s="18" t="str">
        <f>Fatturati!I80</f>
        <v>Royo</v>
      </c>
      <c r="B79" s="7">
        <f>IFERROR(Fatturati!K80/Fatturati!J80,0)</f>
        <v>0</v>
      </c>
      <c r="C79" s="7">
        <f>IFERROR(Fatturati!L80/Fatturati!J80,0)</f>
        <v>0</v>
      </c>
      <c r="D79" s="7">
        <f>IFERROR(Fatturati!M80/Fatturati!J80,0)</f>
        <v>0</v>
      </c>
      <c r="E79" s="7">
        <f>IFERROR(Fatturati!N80/Fatturati!J80,0)</f>
        <v>0</v>
      </c>
      <c r="F79" s="7">
        <f>IFERROR(Fatturati!O80/Fatturati!J80,0)</f>
        <v>0</v>
      </c>
      <c r="G79" s="7">
        <f>IFERROR(Fatturati!P80/Fatturati!J80,0)</f>
        <v>0</v>
      </c>
      <c r="H79" s="7">
        <f>IFERROR(Fatturati!Q80/Fatturati!J80,0)</f>
        <v>0</v>
      </c>
      <c r="I79" s="7">
        <f>IFERROR(Fatturati!R80/Fatturati!J80,0)</f>
        <v>0</v>
      </c>
      <c r="J79" s="7">
        <f>IFERROR(Fatturati!S80/Fatturati!J80,0)</f>
        <v>0</v>
      </c>
      <c r="K79" s="7">
        <f>IFERROR(Fatturati!T80/Fatturati!J80,0)</f>
        <v>0</v>
      </c>
      <c r="L79" s="7">
        <f>IFERROR(Fatturati!U80/Fatturati!J80,0)</f>
        <v>0</v>
      </c>
      <c r="M79" s="7">
        <f>IFERROR(Fatturati!V80/Fatturati!J80,0)</f>
        <v>0</v>
      </c>
      <c r="N79" s="2"/>
      <c r="O79" s="2"/>
      <c r="P79" s="2"/>
    </row>
    <row r="80" spans="1:16" x14ac:dyDescent="0.3">
      <c r="A80" s="18" t="str">
        <f>Fatturati!I81</f>
        <v>Mut Meccanica Tovo</v>
      </c>
      <c r="B80" s="7">
        <f>IFERROR(Fatturati!K81/Fatturati!J81,0)</f>
        <v>0</v>
      </c>
      <c r="C80" s="7">
        <f>IFERROR(Fatturati!L81/Fatturati!J81,0)</f>
        <v>0</v>
      </c>
      <c r="D80" s="7">
        <f>IFERROR(Fatturati!M81/Fatturati!J81,0)</f>
        <v>0</v>
      </c>
      <c r="E80" s="7">
        <f>IFERROR(Fatturati!N81/Fatturati!J81,0)</f>
        <v>0</v>
      </c>
      <c r="F80" s="7">
        <f>IFERROR(Fatturati!O81/Fatturati!J81,0)</f>
        <v>0</v>
      </c>
      <c r="G80" s="7">
        <f>IFERROR(Fatturati!P81/Fatturati!J81,0)</f>
        <v>0</v>
      </c>
      <c r="H80" s="7">
        <f>IFERROR(Fatturati!Q81/Fatturati!J81,0)</f>
        <v>0</v>
      </c>
      <c r="I80" s="7">
        <f>IFERROR(Fatturati!R81/Fatturati!J81,0)</f>
        <v>0</v>
      </c>
      <c r="J80" s="7">
        <f>IFERROR(Fatturati!S81/Fatturati!J81,0)</f>
        <v>0</v>
      </c>
      <c r="K80" s="7">
        <f>IFERROR(Fatturati!T81/Fatturati!J81,0)</f>
        <v>0</v>
      </c>
      <c r="L80" s="7">
        <f>IFERROR(Fatturati!U81/Fatturati!J81,0)</f>
        <v>0</v>
      </c>
      <c r="M80" s="7">
        <f>IFERROR(Fatturati!V81/Fatturati!J81,0)</f>
        <v>0</v>
      </c>
      <c r="N80" s="2"/>
      <c r="O80" s="2"/>
      <c r="P80" s="2"/>
    </row>
    <row r="81" spans="1:16" x14ac:dyDescent="0.3">
      <c r="A81" s="18" t="str">
        <f>Fatturati!I82</f>
        <v>Farg</v>
      </c>
      <c r="B81" s="7">
        <f>IFERROR(Fatturati!K82/Fatturati!J82,0)</f>
        <v>0</v>
      </c>
      <c r="C81" s="7">
        <f>IFERROR(Fatturati!L82/Fatturati!J82,0)</f>
        <v>0</v>
      </c>
      <c r="D81" s="7">
        <f>IFERROR(Fatturati!M82/Fatturati!J82,0)</f>
        <v>0</v>
      </c>
      <c r="E81" s="7">
        <f>IFERROR(Fatturati!N82/Fatturati!J82,0)</f>
        <v>0</v>
      </c>
      <c r="F81" s="7">
        <f>IFERROR(Fatturati!O82/Fatturati!J82,0)</f>
        <v>0</v>
      </c>
      <c r="G81" s="7">
        <f>IFERROR(Fatturati!P82/Fatturati!J82,0)</f>
        <v>0</v>
      </c>
      <c r="H81" s="7">
        <f>IFERROR(Fatturati!Q82/Fatturati!J82,0)</f>
        <v>0</v>
      </c>
      <c r="I81" s="7">
        <f>IFERROR(Fatturati!R82/Fatturati!J82,0)</f>
        <v>0</v>
      </c>
      <c r="J81" s="7">
        <f>IFERROR(Fatturati!S82/Fatturati!J82,0)</f>
        <v>0</v>
      </c>
      <c r="K81" s="7">
        <f>IFERROR(Fatturati!T82/Fatturati!J82,0)</f>
        <v>0</v>
      </c>
      <c r="L81" s="7">
        <f>IFERROR(Fatturati!U82/Fatturati!J82,0)</f>
        <v>0</v>
      </c>
      <c r="M81" s="7">
        <f>IFERROR(Fatturati!V82/Fatturati!J82,0)</f>
        <v>0</v>
      </c>
      <c r="N81" s="2"/>
      <c r="O81" s="2"/>
      <c r="P81" s="2"/>
    </row>
    <row r="82" spans="1:16" x14ac:dyDescent="0.3">
      <c r="A82" s="18" t="str">
        <f>Fatturati!I83</f>
        <v>Negrari</v>
      </c>
      <c r="B82" s="7">
        <f>IFERROR(Fatturati!K83/Fatturati!J83,0)</f>
        <v>0</v>
      </c>
      <c r="C82" s="7">
        <f>IFERROR(Fatturati!L83/Fatturati!J83,0)</f>
        <v>0</v>
      </c>
      <c r="D82" s="7">
        <f>IFERROR(Fatturati!M83/Fatturati!J83,0)</f>
        <v>0</v>
      </c>
      <c r="E82" s="7">
        <f>IFERROR(Fatturati!N83/Fatturati!J83,0)</f>
        <v>0</v>
      </c>
      <c r="F82" s="7">
        <f>IFERROR(Fatturati!O83/Fatturati!J83,0)</f>
        <v>0</v>
      </c>
      <c r="G82" s="7">
        <f>IFERROR(Fatturati!P83/Fatturati!J83,0)</f>
        <v>0</v>
      </c>
      <c r="H82" s="7">
        <f>IFERROR(Fatturati!Q83/Fatturati!J83,0)</f>
        <v>0</v>
      </c>
      <c r="I82" s="7">
        <f>IFERROR(Fatturati!R83/Fatturati!J83,0)</f>
        <v>0</v>
      </c>
      <c r="J82" s="7">
        <f>IFERROR(Fatturati!S83/Fatturati!J83,0)</f>
        <v>0</v>
      </c>
      <c r="K82" s="7">
        <f>IFERROR(Fatturati!T83/Fatturati!J83,0)</f>
        <v>0</v>
      </c>
      <c r="L82" s="7">
        <f>IFERROR(Fatturati!U83/Fatturati!J83,0)</f>
        <v>0</v>
      </c>
      <c r="M82" s="7">
        <f>IFERROR(Fatturati!V83/Fatturati!J83,0)</f>
        <v>0</v>
      </c>
      <c r="N82" s="2"/>
      <c r="O82" s="2"/>
      <c r="P82" s="2"/>
    </row>
    <row r="83" spans="1:16" x14ac:dyDescent="0.3">
      <c r="A83" s="18" t="str">
        <f>Fatturati!I84</f>
        <v>Silmet</v>
      </c>
      <c r="B83" s="7">
        <f>IFERROR(Fatturati!K84/Fatturati!J84,0)</f>
        <v>0</v>
      </c>
      <c r="C83" s="7">
        <f>IFERROR(Fatturati!L84/Fatturati!J84,0)</f>
        <v>0</v>
      </c>
      <c r="D83" s="7">
        <f>IFERROR(Fatturati!M84/Fatturati!J84,0)</f>
        <v>0</v>
      </c>
      <c r="E83" s="7">
        <f>IFERROR(Fatturati!N84/Fatturati!J84,0)</f>
        <v>0</v>
      </c>
      <c r="F83" s="7">
        <f>IFERROR(Fatturati!O84/Fatturati!J84,0)</f>
        <v>0</v>
      </c>
      <c r="G83" s="7">
        <f>IFERROR(Fatturati!P84/Fatturati!J84,0)</f>
        <v>0</v>
      </c>
      <c r="H83" s="7">
        <f>IFERROR(Fatturati!Q84/Fatturati!J84,0)</f>
        <v>0</v>
      </c>
      <c r="I83" s="7">
        <f>IFERROR(Fatturati!R84/Fatturati!J84,0)</f>
        <v>0</v>
      </c>
      <c r="J83" s="7">
        <f>IFERROR(Fatturati!S84/Fatturati!J84,0)</f>
        <v>0</v>
      </c>
      <c r="K83" s="7">
        <f>IFERROR(Fatturati!T84/Fatturati!J84,0)</f>
        <v>0</v>
      </c>
      <c r="L83" s="7">
        <f>IFERROR(Fatturati!U84/Fatturati!J84,0)</f>
        <v>0</v>
      </c>
      <c r="M83" s="7">
        <f>IFERROR(Fatturati!V84/Fatturati!J84,0)</f>
        <v>0</v>
      </c>
      <c r="N83" s="2"/>
      <c r="O83" s="2"/>
      <c r="P83" s="2"/>
    </row>
    <row r="84" spans="1:16" x14ac:dyDescent="0.3">
      <c r="A84" s="18" t="str">
        <f>Fatturati!I85</f>
        <v>Neoperl</v>
      </c>
      <c r="B84" s="7">
        <f>IFERROR(Fatturati!K85/Fatturati!J85,0)</f>
        <v>0</v>
      </c>
      <c r="C84" s="7">
        <f>IFERROR(Fatturati!L85/Fatturati!J85,0)</f>
        <v>0</v>
      </c>
      <c r="D84" s="7">
        <f>IFERROR(Fatturati!M85/Fatturati!J85,0)</f>
        <v>0</v>
      </c>
      <c r="E84" s="7">
        <f>IFERROR(Fatturati!N85/Fatturati!J85,0)</f>
        <v>0</v>
      </c>
      <c r="F84" s="7">
        <f>IFERROR(Fatturati!O85/Fatturati!J85,0)</f>
        <v>0</v>
      </c>
      <c r="G84" s="7">
        <f>IFERROR(Fatturati!P85/Fatturati!J85,0)</f>
        <v>0</v>
      </c>
      <c r="H84" s="7">
        <f>IFERROR(Fatturati!Q85/Fatturati!J85,0)</f>
        <v>0</v>
      </c>
      <c r="I84" s="7">
        <f>IFERROR(Fatturati!R85/Fatturati!J85,0)</f>
        <v>0</v>
      </c>
      <c r="J84" s="7">
        <f>IFERROR(Fatturati!S85/Fatturati!J85,0)</f>
        <v>0</v>
      </c>
      <c r="K84" s="7">
        <f>IFERROR(Fatturati!T85/Fatturati!J85,0)</f>
        <v>0</v>
      </c>
      <c r="L84" s="7">
        <f>IFERROR(Fatturati!U85/Fatturati!J85,0)</f>
        <v>0</v>
      </c>
      <c r="M84" s="7">
        <f>IFERROR(Fatturati!V85/Fatturati!J85,0)</f>
        <v>0</v>
      </c>
      <c r="N84" s="2"/>
      <c r="O84" s="2"/>
      <c r="P84" s="2"/>
    </row>
    <row r="85" spans="1:16" x14ac:dyDescent="0.3">
      <c r="A85" s="18" t="str">
        <f>Fatturati!I86</f>
        <v>System Group (Rototec)</v>
      </c>
      <c r="B85" s="7">
        <f>IFERROR(Fatturati!K86/Fatturati!J86,0)</f>
        <v>0</v>
      </c>
      <c r="C85" s="7">
        <f>IFERROR(Fatturati!L86/Fatturati!J86,0)</f>
        <v>0</v>
      </c>
      <c r="D85" s="7">
        <f>IFERROR(Fatturati!M86/Fatturati!J86,0)</f>
        <v>0</v>
      </c>
      <c r="E85" s="7">
        <f>IFERROR(Fatturati!N86/Fatturati!J86,0)</f>
        <v>0</v>
      </c>
      <c r="F85" s="7">
        <f>IFERROR(Fatturati!O86/Fatturati!J86,0)</f>
        <v>0</v>
      </c>
      <c r="G85" s="7">
        <f>IFERROR(Fatturati!P86/Fatturati!J86,0)</f>
        <v>0</v>
      </c>
      <c r="H85" s="7">
        <f>IFERROR(Fatturati!Q86/Fatturati!J86,0)</f>
        <v>0</v>
      </c>
      <c r="I85" s="7">
        <f>IFERROR(Fatturati!R86/Fatturati!J86,0)</f>
        <v>0</v>
      </c>
      <c r="J85" s="7">
        <f>IFERROR(Fatturati!S86/Fatturati!J86,0)</f>
        <v>0</v>
      </c>
      <c r="K85" s="7">
        <f>IFERROR(Fatturati!T86/Fatturati!J86,0)</f>
        <v>0</v>
      </c>
      <c r="L85" s="7">
        <f>IFERROR(Fatturati!U86/Fatturati!J86,0)</f>
        <v>0</v>
      </c>
      <c r="M85" s="7">
        <f>IFERROR(Fatturati!V86/Fatturati!J86,0)</f>
        <v>0</v>
      </c>
      <c r="N85" s="2"/>
      <c r="O85" s="2"/>
      <c r="P85" s="2"/>
    </row>
    <row r="86" spans="1:16" x14ac:dyDescent="0.3">
      <c r="A86" s="18" t="str">
        <f>Fatturati!I87</f>
        <v xml:space="preserve">Carlo Nobili </v>
      </c>
      <c r="B86" s="7">
        <f>IFERROR(Fatturati!K87/Fatturati!J87,0)</f>
        <v>0</v>
      </c>
      <c r="C86" s="7">
        <f>IFERROR(Fatturati!L87/Fatturati!J87,0)</f>
        <v>0</v>
      </c>
      <c r="D86" s="7">
        <f>IFERROR(Fatturati!M87/Fatturati!J87,0)</f>
        <v>0</v>
      </c>
      <c r="E86" s="7">
        <f>IFERROR(Fatturati!N87/Fatturati!J87,0)</f>
        <v>0</v>
      </c>
      <c r="F86" s="7">
        <f>IFERROR(Fatturati!O87/Fatturati!J87,0)</f>
        <v>0</v>
      </c>
      <c r="G86" s="7">
        <f>IFERROR(Fatturati!P87/Fatturati!J87,0)</f>
        <v>0</v>
      </c>
      <c r="H86" s="7">
        <f>IFERROR(Fatturati!Q87/Fatturati!J87,0)</f>
        <v>0</v>
      </c>
      <c r="I86" s="7">
        <f>IFERROR(Fatturati!R87/Fatturati!J87,0)</f>
        <v>0</v>
      </c>
      <c r="J86" s="7">
        <f>IFERROR(Fatturati!S87/Fatturati!J87,0)</f>
        <v>0</v>
      </c>
      <c r="K86" s="7">
        <f>IFERROR(Fatturati!T87/Fatturati!J87,0)</f>
        <v>0</v>
      </c>
      <c r="L86" s="7">
        <f>IFERROR(Fatturati!U87/Fatturati!J87,0)</f>
        <v>0</v>
      </c>
      <c r="M86" s="7">
        <f>IFERROR(Fatturati!V87/Fatturati!J87,0)</f>
        <v>0</v>
      </c>
      <c r="N86" s="2"/>
      <c r="O86" s="2"/>
      <c r="P86" s="2"/>
    </row>
    <row r="87" spans="1:16" x14ac:dyDescent="0.3">
      <c r="A87" s="18" t="str">
        <f>Fatturati!I88</f>
        <v>Arblu</v>
      </c>
      <c r="B87" s="7">
        <f>IFERROR(Fatturati!K88/Fatturati!J88,0)</f>
        <v>0</v>
      </c>
      <c r="C87" s="7">
        <f>IFERROR(Fatturati!L88/Fatturati!J88,0)</f>
        <v>0</v>
      </c>
      <c r="D87" s="7">
        <f>IFERROR(Fatturati!M88/Fatturati!J88,0)</f>
        <v>0</v>
      </c>
      <c r="E87" s="7">
        <f>IFERROR(Fatturati!N88/Fatturati!J88,0)</f>
        <v>0</v>
      </c>
      <c r="F87" s="7">
        <f>IFERROR(Fatturati!O88/Fatturati!J88,0)</f>
        <v>0</v>
      </c>
      <c r="G87" s="7">
        <f>IFERROR(Fatturati!P88/Fatturati!J88,0)</f>
        <v>0</v>
      </c>
      <c r="H87" s="7">
        <f>IFERROR(Fatturati!Q88/Fatturati!J88,0)</f>
        <v>0</v>
      </c>
      <c r="I87" s="7">
        <f>IFERROR(Fatturati!R88/Fatturati!J88,0)</f>
        <v>0</v>
      </c>
      <c r="J87" s="7">
        <f>IFERROR(Fatturati!S88/Fatturati!J88,0)</f>
        <v>0</v>
      </c>
      <c r="K87" s="7">
        <f>IFERROR(Fatturati!T88/Fatturati!J88,0)</f>
        <v>0</v>
      </c>
      <c r="L87" s="7">
        <f>IFERROR(Fatturati!U88/Fatturati!J88,0)</f>
        <v>0</v>
      </c>
      <c r="M87" s="7">
        <f>IFERROR(Fatturati!V88/Fatturati!J88,0)</f>
        <v>0</v>
      </c>
      <c r="N87" s="2"/>
      <c r="O87" s="2"/>
      <c r="P87" s="2"/>
    </row>
    <row r="88" spans="1:16" x14ac:dyDescent="0.3">
      <c r="A88" s="18" t="str">
        <f>Fatturati!I89</f>
        <v>Grantour</v>
      </c>
      <c r="B88" s="7">
        <f>IFERROR(Fatturati!K89/Fatturati!J89,0)</f>
        <v>0</v>
      </c>
      <c r="C88" s="7">
        <f>IFERROR(Fatturati!L89/Fatturati!J89,0)</f>
        <v>0</v>
      </c>
      <c r="D88" s="7">
        <f>IFERROR(Fatturati!M89/Fatturati!J89,0)</f>
        <v>0</v>
      </c>
      <c r="E88" s="7">
        <f>IFERROR(Fatturati!N89/Fatturati!J89,0)</f>
        <v>0</v>
      </c>
      <c r="F88" s="7">
        <f>IFERROR(Fatturati!O89/Fatturati!J89,0)</f>
        <v>0</v>
      </c>
      <c r="G88" s="7">
        <f>IFERROR(Fatturati!P89/Fatturati!J89,0)</f>
        <v>0</v>
      </c>
      <c r="H88" s="7">
        <f>IFERROR(Fatturati!Q89/Fatturati!J89,0)</f>
        <v>0</v>
      </c>
      <c r="I88" s="7">
        <f>IFERROR(Fatturati!R89/Fatturati!J89,0)</f>
        <v>0</v>
      </c>
      <c r="J88" s="7">
        <f>IFERROR(Fatturati!S89/Fatturati!J89,0)</f>
        <v>0</v>
      </c>
      <c r="K88" s="7">
        <f>IFERROR(Fatturati!T89/Fatturati!J89,0)</f>
        <v>0</v>
      </c>
      <c r="L88" s="7">
        <f>IFERROR(Fatturati!U89/Fatturati!J89,0)</f>
        <v>0</v>
      </c>
      <c r="M88" s="7">
        <f>IFERROR(Fatturati!V89/Fatturati!J89,0)</f>
        <v>0</v>
      </c>
      <c r="N88" s="2"/>
      <c r="O88" s="2"/>
      <c r="P88" s="2"/>
    </row>
    <row r="89" spans="1:16" x14ac:dyDescent="0.3">
      <c r="A89" s="18" t="str">
        <f>Fatturati!I90</f>
        <v>TECNOCONTROL</v>
      </c>
      <c r="B89" s="7">
        <f>IFERROR(Fatturati!K90/Fatturati!J90,0)</f>
        <v>0</v>
      </c>
      <c r="C89" s="7">
        <f>IFERROR(Fatturati!L90/Fatturati!J90,0)</f>
        <v>0</v>
      </c>
      <c r="D89" s="7">
        <f>IFERROR(Fatturati!M90/Fatturati!J90,0)</f>
        <v>0</v>
      </c>
      <c r="E89" s="7">
        <f>IFERROR(Fatturati!N90/Fatturati!J90,0)</f>
        <v>0</v>
      </c>
      <c r="F89" s="7">
        <f>IFERROR(Fatturati!O90/Fatturati!J90,0)</f>
        <v>0</v>
      </c>
      <c r="G89" s="7">
        <f>IFERROR(Fatturati!P90/Fatturati!J90,0)</f>
        <v>0</v>
      </c>
      <c r="H89" s="7">
        <f>IFERROR(Fatturati!Q90/Fatturati!J90,0)</f>
        <v>0</v>
      </c>
      <c r="I89" s="7">
        <f>IFERROR(Fatturati!R90/Fatturati!J90,0)</f>
        <v>0</v>
      </c>
      <c r="J89" s="7">
        <f>IFERROR(Fatturati!S90/Fatturati!J90,0)</f>
        <v>0</v>
      </c>
      <c r="K89" s="7">
        <f>IFERROR(Fatturati!T90/Fatturati!J90,0)</f>
        <v>0</v>
      </c>
      <c r="L89" s="7">
        <f>IFERROR(Fatturati!U90/Fatturati!J90,0)</f>
        <v>0</v>
      </c>
      <c r="M89" s="7">
        <f>IFERROR(Fatturati!V90/Fatturati!J90,0)</f>
        <v>0</v>
      </c>
      <c r="N89" s="2"/>
      <c r="O89" s="2"/>
      <c r="P89" s="2"/>
    </row>
    <row r="90" spans="1:16" x14ac:dyDescent="0.3">
      <c r="A90" s="18" t="str">
        <f>Fatturati!I91</f>
        <v xml:space="preserve">Olimpia Splendid </v>
      </c>
      <c r="B90" s="7">
        <f>IFERROR(Fatturati!K91/Fatturati!J91,0)</f>
        <v>0</v>
      </c>
      <c r="C90" s="7">
        <f>IFERROR(Fatturati!L91/Fatturati!J91,0)</f>
        <v>0</v>
      </c>
      <c r="D90" s="7">
        <f>IFERROR(Fatturati!M91/Fatturati!J91,0)</f>
        <v>0</v>
      </c>
      <c r="E90" s="7">
        <f>IFERROR(Fatturati!N91/Fatturati!J91,0)</f>
        <v>0</v>
      </c>
      <c r="F90" s="7">
        <f>IFERROR(Fatturati!O91/Fatturati!J91,0)</f>
        <v>0</v>
      </c>
      <c r="G90" s="7">
        <f>IFERROR(Fatturati!P91/Fatturati!J91,0)</f>
        <v>0</v>
      </c>
      <c r="H90" s="7">
        <f>IFERROR(Fatturati!Q91/Fatturati!J91,0)</f>
        <v>0</v>
      </c>
      <c r="I90" s="7">
        <f>IFERROR(Fatturati!R91/Fatturati!J91,0)</f>
        <v>0</v>
      </c>
      <c r="J90" s="7">
        <f>IFERROR(Fatturati!S91/Fatturati!J91,0)</f>
        <v>0</v>
      </c>
      <c r="K90" s="7">
        <f>IFERROR(Fatturati!T91/Fatturati!J91,0)</f>
        <v>0</v>
      </c>
      <c r="L90" s="7">
        <f>IFERROR(Fatturati!U91/Fatturati!J91,0)</f>
        <v>0</v>
      </c>
      <c r="M90" s="7">
        <f>IFERROR(Fatturati!V91/Fatturati!J91,0)</f>
        <v>0</v>
      </c>
      <c r="N90" s="2"/>
      <c r="O90" s="2"/>
      <c r="P90" s="2"/>
    </row>
    <row r="91" spans="1:16" x14ac:dyDescent="0.3">
      <c r="A91" s="18" t="str">
        <f>Fatturati!I92</f>
        <v>Cuprumfoma</v>
      </c>
      <c r="B91" s="7">
        <f>IFERROR(Fatturati!K92/Fatturati!J92,0)</f>
        <v>0</v>
      </c>
      <c r="C91" s="7">
        <f>IFERROR(Fatturati!L92/Fatturati!J92,0)</f>
        <v>0</v>
      </c>
      <c r="D91" s="7">
        <f>IFERROR(Fatturati!M92/Fatturati!J92,0)</f>
        <v>0</v>
      </c>
      <c r="E91" s="7">
        <f>IFERROR(Fatturati!N92/Fatturati!J92,0)</f>
        <v>0</v>
      </c>
      <c r="F91" s="7">
        <f>IFERROR(Fatturati!O92/Fatturati!J92,0)</f>
        <v>0</v>
      </c>
      <c r="G91" s="7">
        <f>IFERROR(Fatturati!P92/Fatturati!J92,0)</f>
        <v>0</v>
      </c>
      <c r="H91" s="7">
        <f>IFERROR(Fatturati!Q92/Fatturati!J92,0)</f>
        <v>0</v>
      </c>
      <c r="I91" s="7">
        <f>IFERROR(Fatturati!R92/Fatturati!J92,0)</f>
        <v>0</v>
      </c>
      <c r="J91" s="7">
        <f>IFERROR(Fatturati!S92/Fatturati!J92,0)</f>
        <v>0</v>
      </c>
      <c r="K91" s="7">
        <f>IFERROR(Fatturati!T92/Fatturati!J92,0)</f>
        <v>0</v>
      </c>
      <c r="L91" s="7">
        <f>IFERROR(Fatturati!U92/Fatturati!J92,0)</f>
        <v>0</v>
      </c>
      <c r="M91" s="7">
        <f>IFERROR(Fatturati!V92/Fatturati!J92,0)</f>
        <v>0</v>
      </c>
      <c r="N91" s="2"/>
      <c r="O91" s="2"/>
      <c r="P91" s="2"/>
    </row>
    <row r="92" spans="1:16" x14ac:dyDescent="0.3">
      <c r="A92" s="18" t="str">
        <f>Fatturati!I93</f>
        <v>Xylem</v>
      </c>
      <c r="B92" s="7">
        <f>IFERROR(Fatturati!K93/Fatturati!J93,0)</f>
        <v>0</v>
      </c>
      <c r="C92" s="7">
        <f>IFERROR(Fatturati!L93/Fatturati!J93,0)</f>
        <v>0</v>
      </c>
      <c r="D92" s="7">
        <f>IFERROR(Fatturati!M93/Fatturati!J93,0)</f>
        <v>0</v>
      </c>
      <c r="E92" s="7">
        <f>IFERROR(Fatturati!N93/Fatturati!J93,0)</f>
        <v>0</v>
      </c>
      <c r="F92" s="7">
        <f>IFERROR(Fatturati!O93/Fatturati!J93,0)</f>
        <v>0</v>
      </c>
      <c r="G92" s="7">
        <f>IFERROR(Fatturati!P93/Fatturati!J93,0)</f>
        <v>0</v>
      </c>
      <c r="H92" s="7">
        <f>IFERROR(Fatturati!Q93/Fatturati!J93,0)</f>
        <v>0</v>
      </c>
      <c r="I92" s="7">
        <f>IFERROR(Fatturati!R93/Fatturati!J93,0)</f>
        <v>0</v>
      </c>
      <c r="J92" s="7">
        <f>IFERROR(Fatturati!S93/Fatturati!J93,0)</f>
        <v>0</v>
      </c>
      <c r="K92" s="7">
        <f>IFERROR(Fatturati!T93/Fatturati!J93,0)</f>
        <v>0</v>
      </c>
      <c r="L92" s="7">
        <f>IFERROR(Fatturati!U93/Fatturati!J93,0)</f>
        <v>0</v>
      </c>
      <c r="M92" s="7">
        <f>IFERROR(Fatturati!V93/Fatturati!J93,0)</f>
        <v>0</v>
      </c>
      <c r="N92" s="2"/>
      <c r="O92" s="2"/>
      <c r="P92" s="2"/>
    </row>
    <row r="93" spans="1:16" x14ac:dyDescent="0.3">
      <c r="A93" s="18" t="str">
        <f>Fatturati!I94</f>
        <v>Unidelta</v>
      </c>
      <c r="B93" s="7">
        <f>IFERROR(Fatturati!K94/Fatturati!J94,0)</f>
        <v>0</v>
      </c>
      <c r="C93" s="7">
        <f>IFERROR(Fatturati!L94/Fatturati!J94,0)</f>
        <v>0</v>
      </c>
      <c r="D93" s="7">
        <f>IFERROR(Fatturati!M94/Fatturati!J94,0)</f>
        <v>0</v>
      </c>
      <c r="E93" s="7">
        <f>IFERROR(Fatturati!N94/Fatturati!J94,0)</f>
        <v>0</v>
      </c>
      <c r="F93" s="7">
        <f>IFERROR(Fatturati!O94/Fatturati!J94,0)</f>
        <v>0</v>
      </c>
      <c r="G93" s="7">
        <f>IFERROR(Fatturati!P94/Fatturati!J94,0)</f>
        <v>0</v>
      </c>
      <c r="H93" s="7">
        <f>IFERROR(Fatturati!Q94/Fatturati!J94,0)</f>
        <v>0</v>
      </c>
      <c r="I93" s="7">
        <f>IFERROR(Fatturati!R94/Fatturati!J94,0)</f>
        <v>0</v>
      </c>
      <c r="J93" s="7">
        <f>IFERROR(Fatturati!S94/Fatturati!J94,0)</f>
        <v>0</v>
      </c>
      <c r="K93" s="7">
        <f>IFERROR(Fatturati!T94/Fatturati!J94,0)</f>
        <v>0</v>
      </c>
      <c r="L93" s="7">
        <f>IFERROR(Fatturati!U94/Fatturati!J94,0)</f>
        <v>0</v>
      </c>
      <c r="M93" s="7">
        <f>IFERROR(Fatturati!V94/Fatturati!J94,0)</f>
        <v>0</v>
      </c>
      <c r="N93" s="2"/>
      <c r="O93" s="2"/>
      <c r="P93" s="2"/>
    </row>
    <row r="94" spans="1:16" x14ac:dyDescent="0.3">
      <c r="A94" s="18" t="str">
        <f>Fatturati!I95</f>
        <v>Vortice</v>
      </c>
      <c r="B94" s="7">
        <f>IFERROR(Fatturati!K95/Fatturati!J95,0)</f>
        <v>0</v>
      </c>
      <c r="C94" s="7">
        <f>IFERROR(Fatturati!L95/Fatturati!J95,0)</f>
        <v>0</v>
      </c>
      <c r="D94" s="7">
        <f>IFERROR(Fatturati!M95/Fatturati!J95,0)</f>
        <v>0</v>
      </c>
      <c r="E94" s="7">
        <f>IFERROR(Fatturati!N95/Fatturati!J95,0)</f>
        <v>0</v>
      </c>
      <c r="F94" s="7">
        <f>IFERROR(Fatturati!O95/Fatturati!J95,0)</f>
        <v>0</v>
      </c>
      <c r="G94" s="7">
        <f>IFERROR(Fatturati!P95/Fatturati!J95,0)</f>
        <v>0</v>
      </c>
      <c r="H94" s="7">
        <f>IFERROR(Fatturati!Q95/Fatturati!J95,0)</f>
        <v>0</v>
      </c>
      <c r="I94" s="7">
        <f>IFERROR(Fatturati!R95/Fatturati!J95,0)</f>
        <v>0</v>
      </c>
      <c r="J94" s="7">
        <f>IFERROR(Fatturati!S95/Fatturati!J95,0)</f>
        <v>0</v>
      </c>
      <c r="K94" s="7">
        <f>IFERROR(Fatturati!T95/Fatturati!J95,0)</f>
        <v>0</v>
      </c>
      <c r="L94" s="7">
        <f>IFERROR(Fatturati!U95/Fatturati!J95,0)</f>
        <v>0</v>
      </c>
      <c r="M94" s="7">
        <f>IFERROR(Fatturati!V95/Fatturati!J95,0)</f>
        <v>0</v>
      </c>
      <c r="N94" s="2"/>
      <c r="O94" s="2"/>
      <c r="P94" s="2"/>
    </row>
    <row r="95" spans="1:16" x14ac:dyDescent="0.3">
      <c r="A95" s="18" t="str">
        <f>Fatturati!I96</f>
        <v xml:space="preserve">First Corporation </v>
      </c>
      <c r="B95" s="7">
        <f>IFERROR(Fatturati!K96/Fatturati!J96,0)</f>
        <v>0</v>
      </c>
      <c r="C95" s="7">
        <f>IFERROR(Fatturati!L96/Fatturati!J96,0)</f>
        <v>0</v>
      </c>
      <c r="D95" s="7">
        <f>IFERROR(Fatturati!M96/Fatturati!J96,0)</f>
        <v>0</v>
      </c>
      <c r="E95" s="7">
        <f>IFERROR(Fatturati!N96/Fatturati!J96,0)</f>
        <v>0</v>
      </c>
      <c r="F95" s="7">
        <f>IFERROR(Fatturati!O96/Fatturati!J96,0)</f>
        <v>0</v>
      </c>
      <c r="G95" s="7">
        <f>IFERROR(Fatturati!P96/Fatturati!J96,0)</f>
        <v>0</v>
      </c>
      <c r="H95" s="7">
        <f>IFERROR(Fatturati!Q96/Fatturati!J96,0)</f>
        <v>0</v>
      </c>
      <c r="I95" s="7">
        <f>IFERROR(Fatturati!R96/Fatturati!J96,0)</f>
        <v>0</v>
      </c>
      <c r="J95" s="7">
        <f>IFERROR(Fatturati!S96/Fatturati!J96,0)</f>
        <v>0</v>
      </c>
      <c r="K95" s="7">
        <f>IFERROR(Fatturati!T96/Fatturati!J96,0)</f>
        <v>0</v>
      </c>
      <c r="L95" s="7">
        <f>IFERROR(Fatturati!U96/Fatturati!J96,0)</f>
        <v>0</v>
      </c>
      <c r="M95" s="7">
        <f>IFERROR(Fatturati!V96/Fatturati!J96,0)</f>
        <v>0</v>
      </c>
      <c r="N95" s="2"/>
      <c r="O95" s="2"/>
      <c r="P95" s="2"/>
    </row>
    <row r="96" spans="1:16" x14ac:dyDescent="0.3">
      <c r="A96" s="18" t="str">
        <f>Fatturati!I97</f>
        <v xml:space="preserve">Wavin </v>
      </c>
      <c r="B96" s="7">
        <f>IFERROR(Fatturati!K97/Fatturati!J97,0)</f>
        <v>0</v>
      </c>
      <c r="C96" s="7">
        <f>IFERROR(Fatturati!L97/Fatturati!J97,0)</f>
        <v>0</v>
      </c>
      <c r="D96" s="7">
        <f>IFERROR(Fatturati!M97/Fatturati!J97,0)</f>
        <v>0</v>
      </c>
      <c r="E96" s="7">
        <f>IFERROR(Fatturati!N97/Fatturati!J97,0)</f>
        <v>0</v>
      </c>
      <c r="F96" s="7">
        <f>IFERROR(Fatturati!O97/Fatturati!J97,0)</f>
        <v>0</v>
      </c>
      <c r="G96" s="7">
        <f>IFERROR(Fatturati!P97/Fatturati!J97,0)</f>
        <v>0</v>
      </c>
      <c r="H96" s="7">
        <f>IFERROR(Fatturati!Q97/Fatturati!J97,0)</f>
        <v>0</v>
      </c>
      <c r="I96" s="7">
        <f>IFERROR(Fatturati!R97/Fatturati!J97,0)</f>
        <v>0</v>
      </c>
      <c r="J96" s="7">
        <f>IFERROR(Fatturati!S97/Fatturati!J97,0)</f>
        <v>0</v>
      </c>
      <c r="K96" s="7">
        <f>IFERROR(Fatturati!T97/Fatturati!J97,0)</f>
        <v>0</v>
      </c>
      <c r="L96" s="7">
        <f>IFERROR(Fatturati!U97/Fatturati!J97,0)</f>
        <v>0</v>
      </c>
      <c r="M96" s="7">
        <f>IFERROR(Fatturati!V97/Fatturati!J97,0)</f>
        <v>0</v>
      </c>
      <c r="N96" s="2"/>
      <c r="O96" s="2"/>
      <c r="P96" s="2"/>
    </row>
    <row r="97" spans="1:18" x14ac:dyDescent="0.3">
      <c r="A97" s="18" t="str">
        <f>Fatturati!I98</f>
        <v>BT-Flex</v>
      </c>
      <c r="B97" s="7">
        <f>IFERROR(Fatturati!K98/Fatturati!J98,0)</f>
        <v>0</v>
      </c>
      <c r="C97" s="7">
        <f>IFERROR(Fatturati!L98/Fatturati!J98,0)</f>
        <v>0</v>
      </c>
      <c r="D97" s="7">
        <f>IFERROR(Fatturati!M98/Fatturati!J98,0)</f>
        <v>0</v>
      </c>
      <c r="E97" s="7">
        <f>IFERROR(Fatturati!N98/Fatturati!J98,0)</f>
        <v>0</v>
      </c>
      <c r="F97" s="7">
        <f>IFERROR(Fatturati!O98/Fatturati!J98,0)</f>
        <v>0</v>
      </c>
      <c r="G97" s="7">
        <f>IFERROR(Fatturati!P98/Fatturati!J98,0)</f>
        <v>0</v>
      </c>
      <c r="H97" s="7">
        <f>IFERROR(Fatturati!Q98/Fatturati!J98,0)</f>
        <v>0</v>
      </c>
      <c r="I97" s="7">
        <f>IFERROR(Fatturati!R98/Fatturati!J98,0)</f>
        <v>0</v>
      </c>
      <c r="J97" s="7">
        <f>IFERROR(Fatturati!S98/Fatturati!J98,0)</f>
        <v>0</v>
      </c>
      <c r="K97" s="7">
        <f>IFERROR(Fatturati!T98/Fatturati!J98,0)</f>
        <v>0</v>
      </c>
      <c r="L97" s="7">
        <f>IFERROR(Fatturati!U98/Fatturati!J98,0)</f>
        <v>0</v>
      </c>
      <c r="M97" s="7">
        <f>IFERROR(Fatturati!V98/Fatturati!J98,0)</f>
        <v>0</v>
      </c>
      <c r="N97" s="2"/>
      <c r="O97" s="2"/>
      <c r="P97" s="2"/>
    </row>
    <row r="98" spans="1:18" x14ac:dyDescent="0.3">
      <c r="A98" s="18" t="str">
        <f>Fatturati!I99</f>
        <v>General d'aspirazione</v>
      </c>
      <c r="B98" s="7">
        <f>IFERROR(Fatturati!K99/Fatturati!J99,0)</f>
        <v>0</v>
      </c>
      <c r="C98" s="7">
        <f>IFERROR(Fatturati!L99/Fatturati!J99,0)</f>
        <v>0</v>
      </c>
      <c r="D98" s="7">
        <f>IFERROR(Fatturati!M99/Fatturati!J99,0)</f>
        <v>0</v>
      </c>
      <c r="E98" s="7">
        <f>IFERROR(Fatturati!N99/Fatturati!J99,0)</f>
        <v>0</v>
      </c>
      <c r="F98" s="7">
        <f>IFERROR(Fatturati!O99/Fatturati!J99,0)</f>
        <v>0</v>
      </c>
      <c r="G98" s="7">
        <f>IFERROR(Fatturati!P99/Fatturati!J99,0)</f>
        <v>0</v>
      </c>
      <c r="H98" s="7">
        <f>IFERROR(Fatturati!Q99/Fatturati!J99,0)</f>
        <v>0</v>
      </c>
      <c r="I98" s="7">
        <f>IFERROR(Fatturati!R99/Fatturati!J99,0)</f>
        <v>0</v>
      </c>
      <c r="J98" s="7">
        <f>IFERROR(Fatturati!S99/Fatturati!J99,0)</f>
        <v>0</v>
      </c>
      <c r="K98" s="7">
        <f>IFERROR(Fatturati!T99/Fatturati!J99,0)</f>
        <v>0</v>
      </c>
      <c r="L98" s="7">
        <f>IFERROR(Fatturati!U99/Fatturati!J99,0)</f>
        <v>0</v>
      </c>
      <c r="M98" s="7">
        <f>IFERROR(Fatturati!V99/Fatturati!J99,0)</f>
        <v>0</v>
      </c>
      <c r="N98" s="2"/>
      <c r="O98" s="2"/>
      <c r="P98" s="2"/>
    </row>
    <row r="99" spans="1:18" x14ac:dyDescent="0.3">
      <c r="A99" s="18" t="str">
        <f>Fatturati!I100</f>
        <v>Wilo</v>
      </c>
      <c r="B99" s="7">
        <f>IFERROR(Fatturati!K100/Fatturati!J100,0)</f>
        <v>0</v>
      </c>
      <c r="C99" s="7">
        <f>IFERROR(Fatturati!L100/Fatturati!J100,0)</f>
        <v>0</v>
      </c>
      <c r="D99" s="7">
        <f>IFERROR(Fatturati!M100/Fatturati!J100,0)</f>
        <v>0</v>
      </c>
      <c r="E99" s="7">
        <f>IFERROR(Fatturati!N100/Fatturati!J100,0)</f>
        <v>0</v>
      </c>
      <c r="F99" s="7">
        <f>IFERROR(Fatturati!O100/Fatturati!J100,0)</f>
        <v>0</v>
      </c>
      <c r="G99" s="7">
        <f>IFERROR(Fatturati!P100/Fatturati!J100,0)</f>
        <v>0</v>
      </c>
      <c r="H99" s="7">
        <f>IFERROR(Fatturati!Q100/Fatturati!J100,0)</f>
        <v>0</v>
      </c>
      <c r="I99" s="7">
        <f>IFERROR(Fatturati!R100/Fatturati!J100,0)</f>
        <v>0</v>
      </c>
      <c r="J99" s="7">
        <f>IFERROR(Fatturati!S100/Fatturati!J100,0)</f>
        <v>0</v>
      </c>
      <c r="K99" s="7">
        <f>IFERROR(Fatturati!T100/Fatturati!J100,0)</f>
        <v>0</v>
      </c>
      <c r="L99" s="7">
        <f>IFERROR(Fatturati!U100/Fatturati!J100,0)</f>
        <v>0</v>
      </c>
      <c r="M99" s="7">
        <f>IFERROR(Fatturati!V100/Fatturati!J100,0)</f>
        <v>0</v>
      </c>
      <c r="N99" s="2"/>
      <c r="O99" s="2"/>
      <c r="P99" s="2"/>
    </row>
    <row r="100" spans="1:18" x14ac:dyDescent="0.3">
      <c r="A100" s="18" t="str">
        <f>Fatturati!I101</f>
        <v>Panasonic</v>
      </c>
      <c r="B100" s="7">
        <f>IFERROR(Fatturati!K101/Fatturati!J101,0)</f>
        <v>0</v>
      </c>
      <c r="C100" s="7">
        <f>IFERROR(Fatturati!L101/Fatturati!J101,0)</f>
        <v>0</v>
      </c>
      <c r="D100" s="7">
        <f>IFERROR(Fatturati!M101/Fatturati!J101,0)</f>
        <v>0</v>
      </c>
      <c r="E100" s="7">
        <f>IFERROR(Fatturati!N101/Fatturati!J101,0)</f>
        <v>0</v>
      </c>
      <c r="F100" s="7">
        <f>IFERROR(Fatturati!O101/Fatturati!J101,0)</f>
        <v>0</v>
      </c>
      <c r="G100" s="7">
        <f>IFERROR(Fatturati!P101/Fatturati!J101,0)</f>
        <v>0</v>
      </c>
      <c r="H100" s="7">
        <f>IFERROR(Fatturati!Q101/Fatturati!J101,0)</f>
        <v>0</v>
      </c>
      <c r="I100" s="7">
        <f>IFERROR(Fatturati!R101/Fatturati!J101,0)</f>
        <v>0</v>
      </c>
      <c r="J100" s="7">
        <f>IFERROR(Fatturati!S101/Fatturati!J101,0)</f>
        <v>0</v>
      </c>
      <c r="K100" s="7">
        <f>IFERROR(Fatturati!T101/Fatturati!J101,0)</f>
        <v>0</v>
      </c>
      <c r="L100" s="7">
        <f>IFERROR(Fatturati!U101/Fatturati!J101,0)</f>
        <v>0</v>
      </c>
      <c r="M100" s="7">
        <f>IFERROR(Fatturati!V101/Fatturati!J101,0)</f>
        <v>0</v>
      </c>
      <c r="N100" s="2"/>
      <c r="O100" s="2"/>
      <c r="P100" s="2"/>
    </row>
    <row r="101" spans="1:18" x14ac:dyDescent="0.3">
      <c r="A101" s="18" t="str">
        <f>Fatturati!I102</f>
        <v>Planus</v>
      </c>
      <c r="B101" s="7">
        <f>IFERROR(Fatturati!K102/Fatturati!J102,0)</f>
        <v>0</v>
      </c>
      <c r="C101" s="7">
        <f>IFERROR(Fatturati!L102/Fatturati!J102,0)</f>
        <v>0</v>
      </c>
      <c r="D101" s="7">
        <f>IFERROR(Fatturati!M102/Fatturati!J102,0)</f>
        <v>0</v>
      </c>
      <c r="E101" s="7">
        <f>IFERROR(Fatturati!N102/Fatturati!J102,0)</f>
        <v>0</v>
      </c>
      <c r="F101" s="7">
        <f>IFERROR(Fatturati!O102/Fatturati!J102,0)</f>
        <v>0</v>
      </c>
      <c r="G101" s="7">
        <f>IFERROR(Fatturati!P102/Fatturati!J102,0)</f>
        <v>0</v>
      </c>
      <c r="H101" s="7">
        <f>IFERROR(Fatturati!Q102/Fatturati!J102,0)</f>
        <v>0</v>
      </c>
      <c r="I101" s="7">
        <f>IFERROR(Fatturati!R102/Fatturati!J102,0)</f>
        <v>0</v>
      </c>
      <c r="J101" s="7">
        <f>IFERROR(Fatturati!S102/Fatturati!J102,0)</f>
        <v>0</v>
      </c>
      <c r="K101" s="7">
        <f>IFERROR(Fatturati!T102/Fatturati!J102,0)</f>
        <v>0</v>
      </c>
      <c r="L101" s="7">
        <f>IFERROR(Fatturati!U102/Fatturati!J102,0)</f>
        <v>0</v>
      </c>
      <c r="M101" s="7">
        <f>IFERROR(Fatturati!V102/Fatturati!J102,0)</f>
        <v>0</v>
      </c>
      <c r="N101" s="2"/>
      <c r="O101" s="2"/>
      <c r="P101" s="2"/>
    </row>
    <row r="102" spans="1:18" x14ac:dyDescent="0.3">
      <c r="A102" s="18" t="str">
        <f>Fatturati!I103</f>
        <v>Paini</v>
      </c>
      <c r="B102" s="7">
        <f>IFERROR(Fatturati!K103/Fatturati!J103,0)</f>
        <v>0</v>
      </c>
      <c r="C102" s="7">
        <f>IFERROR(Fatturati!L103/Fatturati!J103,0)</f>
        <v>0</v>
      </c>
      <c r="D102" s="7">
        <f>IFERROR(Fatturati!M103/Fatturati!J103,0)</f>
        <v>0</v>
      </c>
      <c r="E102" s="7">
        <f>IFERROR(Fatturati!N103/Fatturati!J103,0)</f>
        <v>0</v>
      </c>
      <c r="F102" s="7">
        <f>IFERROR(Fatturati!O103/Fatturati!J103,0)</f>
        <v>0</v>
      </c>
      <c r="G102" s="7">
        <f>IFERROR(Fatturati!P103/Fatturati!J103,0)</f>
        <v>0</v>
      </c>
      <c r="H102" s="7">
        <f>IFERROR(Fatturati!Q103/Fatturati!J103,0)</f>
        <v>0</v>
      </c>
      <c r="I102" s="7">
        <f>IFERROR(Fatturati!R103/Fatturati!J103,0)</f>
        <v>0</v>
      </c>
      <c r="J102" s="7">
        <f>IFERROR(Fatturati!S103/Fatturati!J103,0)</f>
        <v>0</v>
      </c>
      <c r="K102" s="7">
        <f>IFERROR(Fatturati!T103/Fatturati!J103,0)</f>
        <v>0</v>
      </c>
      <c r="L102" s="7">
        <f>IFERROR(Fatturati!U103/Fatturati!J103,0)</f>
        <v>0</v>
      </c>
      <c r="M102" s="7">
        <f>IFERROR(Fatturati!V103/Fatturati!J103,0)</f>
        <v>0</v>
      </c>
      <c r="N102" s="2"/>
      <c r="O102" s="2"/>
      <c r="P102" s="2"/>
    </row>
    <row r="103" spans="1:18" x14ac:dyDescent="0.3">
      <c r="A103" s="18" t="str">
        <f>Fatturati!I104</f>
        <v>Ideal Standard</v>
      </c>
      <c r="B103" s="7">
        <f>IFERROR(Fatturati!K104/Fatturati!J104,0)</f>
        <v>0</v>
      </c>
      <c r="C103" s="7">
        <f>IFERROR(Fatturati!L104/Fatturati!J104,0)</f>
        <v>0</v>
      </c>
      <c r="D103" s="7">
        <f>IFERROR(Fatturati!M104/Fatturati!J104,0)</f>
        <v>0</v>
      </c>
      <c r="E103" s="7">
        <f>IFERROR(Fatturati!N104/Fatturati!J104,0)</f>
        <v>0</v>
      </c>
      <c r="F103" s="7">
        <f>IFERROR(Fatturati!O104/Fatturati!J104,0)</f>
        <v>0</v>
      </c>
      <c r="G103" s="7">
        <f>IFERROR(Fatturati!P104/Fatturati!J104,0)</f>
        <v>0</v>
      </c>
      <c r="H103" s="7">
        <f>IFERROR(Fatturati!Q104/Fatturati!J104,0)</f>
        <v>0</v>
      </c>
      <c r="I103" s="7">
        <f>IFERROR(Fatturati!R104/Fatturati!J104,0)</f>
        <v>0</v>
      </c>
      <c r="J103" s="7">
        <f>IFERROR(Fatturati!S104/Fatturati!J104,0)</f>
        <v>0</v>
      </c>
      <c r="K103" s="7">
        <f>IFERROR(Fatturati!T104/Fatturati!J104,0)</f>
        <v>0</v>
      </c>
      <c r="L103" s="7">
        <f>IFERROR(Fatturati!U104/Fatturati!J104,0)</f>
        <v>0</v>
      </c>
      <c r="M103" s="7">
        <f>IFERROR(Fatturati!V104/Fatturati!J104,0)</f>
        <v>0</v>
      </c>
      <c r="N103" s="2"/>
      <c r="O103" s="2"/>
      <c r="P103" s="2"/>
    </row>
    <row r="104" spans="1:18" x14ac:dyDescent="0.3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s="1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">
    <mergeCell ref="A4:M4"/>
    <mergeCell ref="S4:A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B3F-0BCC-4C49-900E-90B6C299B6CE}">
  <dimension ref="A1:U116"/>
  <sheetViews>
    <sheetView workbookViewId="0">
      <selection activeCell="B3" sqref="B3:C44"/>
    </sheetView>
  </sheetViews>
  <sheetFormatPr defaultRowHeight="14.4" x14ac:dyDescent="0.3"/>
  <cols>
    <col min="1" max="1" width="9.109375" style="1"/>
    <col min="2" max="2" width="16.109375" customWidth="1"/>
    <col min="3" max="3" width="19.109375" customWidth="1"/>
    <col min="4" max="5" width="9.109375" style="1"/>
    <col min="6" max="6" width="31" style="1" bestFit="1" customWidth="1"/>
    <col min="7" max="18" width="13.109375" style="1" bestFit="1" customWidth="1"/>
    <col min="19" max="21" width="9.109375" style="1"/>
  </cols>
  <sheetData>
    <row r="1" spans="1:18" ht="35.25" customHeight="1" x14ac:dyDescent="0.3">
      <c r="A1" s="31" t="s">
        <v>121</v>
      </c>
      <c r="B1" s="31"/>
      <c r="C1" s="31"/>
      <c r="D1" s="31"/>
      <c r="F1" s="31" t="s">
        <v>123</v>
      </c>
      <c r="G1" s="31"/>
      <c r="H1" s="31"/>
      <c r="I1" s="31"/>
      <c r="J1" s="31"/>
      <c r="K1" s="31"/>
      <c r="L1" s="31"/>
      <c r="M1" s="31"/>
      <c r="N1" s="31"/>
    </row>
    <row r="2" spans="1:18" x14ac:dyDescent="0.3">
      <c r="B2" s="24" t="s">
        <v>120</v>
      </c>
      <c r="C2" s="25" t="s">
        <v>122</v>
      </c>
      <c r="F2" s="22" t="s">
        <v>120</v>
      </c>
      <c r="G2" s="21" t="s">
        <v>124</v>
      </c>
      <c r="H2" s="21" t="s">
        <v>125</v>
      </c>
      <c r="I2" s="21" t="s">
        <v>126</v>
      </c>
      <c r="J2" s="21" t="s">
        <v>127</v>
      </c>
      <c r="K2" s="21" t="s">
        <v>128</v>
      </c>
      <c r="L2" s="21" t="s">
        <v>129</v>
      </c>
      <c r="M2" s="21" t="s">
        <v>130</v>
      </c>
      <c r="N2" s="21" t="s">
        <v>131</v>
      </c>
      <c r="O2" s="21" t="s">
        <v>132</v>
      </c>
      <c r="P2" s="21" t="s">
        <v>133</v>
      </c>
      <c r="Q2" s="21" t="s">
        <v>134</v>
      </c>
      <c r="R2" s="21" t="s">
        <v>135</v>
      </c>
    </row>
    <row r="3" spans="1:18" x14ac:dyDescent="0.3">
      <c r="B3" s="26" t="s">
        <v>41</v>
      </c>
      <c r="C3" s="27">
        <v>250000</v>
      </c>
      <c r="F3" s="23" t="str">
        <f t="shared" ref="F3:F56" si="0">IF(B3=0,"",B3)</f>
        <v>Ferroli</v>
      </c>
      <c r="G3" s="2">
        <f>IFERROR(VLOOKUP($F$3,Stagionalità!$A$6:$M$103,2,FALSE)*C3,"")</f>
        <v>6326.3936040683584</v>
      </c>
      <c r="H3" s="2">
        <f>IFERROR(VLOOKUP(F3,Stagionalità!$A$6:$M$103,3,FALSE)*C3,"")</f>
        <v>34211.583927067863</v>
      </c>
      <c r="I3" s="2">
        <f>IFERROR(VLOOKUP(F3,Stagionalità!$A$6:$M$103,4,FALSE)*C3,"")</f>
        <v>8189.4680773180198</v>
      </c>
      <c r="J3" s="2">
        <f>IFERROR(VLOOKUP(F3,Stagionalità!$A$6:$M$103,5,FALSE)*C3,"")</f>
        <v>7724.8727322461709</v>
      </c>
      <c r="K3" s="2">
        <f>IFERROR(VLOOKUP(F3,Stagionalità!$A$6:$M$103,6,FALSE)*C3,"")</f>
        <v>27363.412247456501</v>
      </c>
      <c r="L3" s="2">
        <f>IFERROR(VLOOKUP(F3,Stagionalità!$A$6:$M$103,7,FALSE)*C3,"")</f>
        <v>32194.638579229199</v>
      </c>
      <c r="M3" s="2">
        <f>IFERROR(VLOOKUP(F3,Stagionalità!$A$6:$M$103,8,FALSE)*C3,"")</f>
        <v>0</v>
      </c>
      <c r="N3" s="2">
        <f>IFERROR(VLOOKUP(F3,Stagionalità!$A$6:$M$103,9,FALSE)*C3,"")</f>
        <v>36429.800179832317</v>
      </c>
      <c r="O3" s="2">
        <f>IFERROR(VLOOKUP(F3,Stagionalità!$A$6:$M$103,10,FALSE)*C3,"")</f>
        <v>19225.206198819498</v>
      </c>
      <c r="P3" s="2">
        <f>IFERROR(VLOOKUP(F3,Stagionalità!$A$6:$M$103,11,FALSE)*C3,"")</f>
        <v>69491.187847342386</v>
      </c>
      <c r="Q3" s="2">
        <f>IFERROR(VLOOKUP(F3,Stagionalità!$A$6:$M$103,12,FALSE)*C3,"")</f>
        <v>51469.141235106072</v>
      </c>
      <c r="R3" s="2">
        <f>IFERROR(VLOOKUP(F3,Stagionalità!$A$6:$M$103,13,FALSE)*C3,"")</f>
        <v>0</v>
      </c>
    </row>
    <row r="4" spans="1:18" x14ac:dyDescent="0.3">
      <c r="B4" s="28" t="s">
        <v>7</v>
      </c>
      <c r="C4" s="29">
        <v>200000</v>
      </c>
      <c r="F4" s="23" t="str">
        <f t="shared" si="0"/>
        <v xml:space="preserve">Immergas </v>
      </c>
      <c r="G4" s="2">
        <f>IFERROR(VLOOKUP(F4,Stagionalità!$A$6:$M$103,2,FALSE)*C4,"")</f>
        <v>15224.316375936147</v>
      </c>
      <c r="H4" s="2">
        <f>IFERROR(VLOOKUP(F4,Stagionalità!$A$6:$M$103,3,FALSE)*C4,"")</f>
        <v>14526.699159028225</v>
      </c>
      <c r="I4" s="2">
        <f>IFERROR(VLOOKUP(F4,Stagionalità!$A$6:$M$103,4,FALSE)*C4,"")</f>
        <v>20890.160772966166</v>
      </c>
      <c r="J4" s="2">
        <f>IFERROR(VLOOKUP(F4,Stagionalità!$A$6:$M$103,5,FALSE)*C4,"")</f>
        <v>11277.433269942298</v>
      </c>
      <c r="K4" s="2">
        <f>IFERROR(VLOOKUP(F4,Stagionalità!$A$6:$M$103,6,FALSE)*C4,"")</f>
        <v>14973.911410741755</v>
      </c>
      <c r="L4" s="2">
        <f>IFERROR(VLOOKUP(F4,Stagionalità!$A$6:$M$103,7,FALSE)*C4,"")</f>
        <v>19628.335164893972</v>
      </c>
      <c r="M4" s="2">
        <f>IFERROR(VLOOKUP(F4,Stagionalità!$A$6:$M$103,8,FALSE)*C4,"")</f>
        <v>8684.4072344266733</v>
      </c>
      <c r="N4" s="2">
        <f>IFERROR(VLOOKUP(F4,Stagionalità!$A$6:$M$103,9,FALSE)*C4,"")</f>
        <v>7927.5950776213022</v>
      </c>
      <c r="O4" s="2">
        <f>IFERROR(VLOOKUP(F4,Stagionalità!$A$6:$M$103,10,FALSE)*C4,"")</f>
        <v>40962.296313211169</v>
      </c>
      <c r="P4" s="2">
        <f>IFERROR(VLOOKUP(F4,Stagionalità!$A$6:$M$103,11,FALSE)*C4,"")</f>
        <v>29218.171876505217</v>
      </c>
      <c r="Q4" s="2">
        <f>IFERROR(VLOOKUP(F4,Stagionalità!$A$6:$M$103,12,FALSE)*C4,"")</f>
        <v>22011.452754655322</v>
      </c>
      <c r="R4" s="2">
        <f>IFERROR(VLOOKUP(F4,Stagionalità!$A$6:$M$103,13,FALSE)*C4,"")</f>
        <v>0</v>
      </c>
    </row>
    <row r="5" spans="1:18" x14ac:dyDescent="0.3">
      <c r="B5" s="26" t="s">
        <v>9</v>
      </c>
      <c r="C5" s="27">
        <v>180000</v>
      </c>
      <c r="F5" s="23" t="str">
        <f t="shared" si="0"/>
        <v>Tiemme Raccorderie</v>
      </c>
      <c r="G5" s="2">
        <f>IFERROR(VLOOKUP(F5,Stagionalità!$A$6:$M$103,2,FALSE)*C5,"")</f>
        <v>11058.601884510867</v>
      </c>
      <c r="H5" s="2">
        <f>IFERROR(VLOOKUP(F5,Stagionalità!$A$6:$M$103,3,FALSE)*C5,"")</f>
        <v>16767.125843095015</v>
      </c>
      <c r="I5" s="2">
        <f>IFERROR(VLOOKUP(F5,Stagionalità!$A$6:$M$103,4,FALSE)*C5,"")</f>
        <v>13100.634917694881</v>
      </c>
      <c r="J5" s="2">
        <f>IFERROR(VLOOKUP(F5,Stagionalità!$A$6:$M$103,5,FALSE)*C5,"")</f>
        <v>16244.638458098603</v>
      </c>
      <c r="K5" s="2">
        <f>IFERROR(VLOOKUP(F5,Stagionalità!$A$6:$M$103,6,FALSE)*C5,"")</f>
        <v>24988.860164636717</v>
      </c>
      <c r="L5" s="2">
        <f>IFERROR(VLOOKUP(F5,Stagionalità!$A$6:$M$103,7,FALSE)*C5,"")</f>
        <v>6284.2960073877466</v>
      </c>
      <c r="M5" s="2">
        <f>IFERROR(VLOOKUP(F5,Stagionalità!$A$6:$M$103,8,FALSE)*C5,"")</f>
        <v>20436.147045826783</v>
      </c>
      <c r="N5" s="2">
        <f>IFERROR(VLOOKUP(F5,Stagionalità!$A$6:$M$103,9,FALSE)*C5,"")</f>
        <v>3578.1495172297082</v>
      </c>
      <c r="O5" s="2">
        <f>IFERROR(VLOOKUP(F5,Stagionalità!$A$6:$M$103,10,FALSE)*C5,"")</f>
        <v>28585.664275527037</v>
      </c>
      <c r="P5" s="2">
        <f>IFERROR(VLOOKUP(F5,Stagionalità!$A$6:$M$103,11,FALSE)*C5,"")</f>
        <v>38955.881885992647</v>
      </c>
      <c r="Q5" s="2">
        <f>IFERROR(VLOOKUP(F5,Stagionalità!$A$6:$M$103,12,FALSE)*C5,"")</f>
        <v>0</v>
      </c>
      <c r="R5" s="2">
        <f>IFERROR(VLOOKUP(F5,Stagionalità!$A$6:$M$103,13,FALSE)*C5,"")</f>
        <v>0</v>
      </c>
    </row>
    <row r="6" spans="1:18" x14ac:dyDescent="0.3">
      <c r="B6" s="28" t="s">
        <v>12</v>
      </c>
      <c r="C6" s="29">
        <v>100000</v>
      </c>
      <c r="F6" s="23" t="str">
        <f t="shared" si="0"/>
        <v xml:space="preserve">Novellini </v>
      </c>
      <c r="G6" s="2">
        <f>IFERROR(VLOOKUP(F6,Stagionalità!$A$6:$M$103,2,FALSE)*C6,"")</f>
        <v>5344.1835187515171</v>
      </c>
      <c r="H6" s="2">
        <f>IFERROR(VLOOKUP(F6,Stagionalità!$A$6:$M$103,3,FALSE)*C6,"")</f>
        <v>5097.2905940977735</v>
      </c>
      <c r="I6" s="2">
        <f>IFERROR(VLOOKUP(F6,Stagionalità!$A$6:$M$103,4,FALSE)*C6,"")</f>
        <v>8238.3269155173475</v>
      </c>
      <c r="J6" s="2">
        <f>IFERROR(VLOOKUP(F6,Stagionalità!$A$6:$M$103,5,FALSE)*C6,"")</f>
        <v>11461.93934224077</v>
      </c>
      <c r="K6" s="2">
        <f>IFERROR(VLOOKUP(F6,Stagionalità!$A$6:$M$103,6,FALSE)*C6,"")</f>
        <v>7375.8318524476272</v>
      </c>
      <c r="L6" s="2">
        <f>IFERROR(VLOOKUP(F6,Stagionalità!$A$6:$M$103,7,FALSE)*C6,"")</f>
        <v>14894.028298414749</v>
      </c>
      <c r="M6" s="2">
        <f>IFERROR(VLOOKUP(F6,Stagionalità!$A$6:$M$103,8,FALSE)*C6,"")</f>
        <v>12097.091956620916</v>
      </c>
      <c r="N6" s="2">
        <f>IFERROR(VLOOKUP(F6,Stagionalità!$A$6:$M$103,9,FALSE)*C6,"")</f>
        <v>3703.1850219916728</v>
      </c>
      <c r="O6" s="2">
        <f>IFERROR(VLOOKUP(F6,Stagionalità!$A$6:$M$103,10,FALSE)*C6,"")</f>
        <v>7423.4955647685865</v>
      </c>
      <c r="P6" s="2">
        <f>IFERROR(VLOOKUP(F6,Stagionalità!$A$6:$M$103,11,FALSE)*C6,"")</f>
        <v>10560.238903335485</v>
      </c>
      <c r="Q6" s="2">
        <f>IFERROR(VLOOKUP(F6,Stagionalità!$A$6:$M$103,12,FALSE)*C6,"")</f>
        <v>10095.20443648451</v>
      </c>
      <c r="R6" s="2">
        <f>IFERROR(VLOOKUP(F6,Stagionalità!$A$6:$M$103,13,FALSE)*C6,"")</f>
        <v>0</v>
      </c>
    </row>
    <row r="7" spans="1:18" x14ac:dyDescent="0.3">
      <c r="B7" s="26" t="s">
        <v>8</v>
      </c>
      <c r="C7" s="27">
        <v>75000</v>
      </c>
      <c r="F7" s="23" t="str">
        <f t="shared" si="0"/>
        <v xml:space="preserve">Haier </v>
      </c>
      <c r="G7" s="2">
        <f>IFERROR(VLOOKUP(F7,Stagionalità!$A$6:$M$103,2,FALSE)*C7,"")</f>
        <v>0</v>
      </c>
      <c r="H7" s="2">
        <f>IFERROR(VLOOKUP(F7,Stagionalità!$A$6:$M$103,3,FALSE)*C7,"")</f>
        <v>2941.0009149264229</v>
      </c>
      <c r="I7" s="2">
        <f>IFERROR(VLOOKUP(F7,Stagionalità!$A$6:$M$103,4,FALSE)*C7,"")</f>
        <v>22605.369178279427</v>
      </c>
      <c r="J7" s="2">
        <f>IFERROR(VLOOKUP(F7,Stagionalità!$A$6:$M$103,5,FALSE)*C7,"")</f>
        <v>1318.7037752561589</v>
      </c>
      <c r="K7" s="2">
        <f>IFERROR(VLOOKUP(F7,Stagionalità!$A$6:$M$103,6,FALSE)*C7,"")</f>
        <v>16154.608212831568</v>
      </c>
      <c r="L7" s="2">
        <f>IFERROR(VLOOKUP(F7,Stagionalità!$A$6:$M$103,7,FALSE)*C7,"")</f>
        <v>9155.8994984307719</v>
      </c>
      <c r="M7" s="2">
        <f>IFERROR(VLOOKUP(F7,Stagionalità!$A$6:$M$103,8,FALSE)*C7,"")</f>
        <v>20421.728454576278</v>
      </c>
      <c r="N7" s="2">
        <f>IFERROR(VLOOKUP(F7,Stagionalità!$A$6:$M$103,9,FALSE)*C7,"")</f>
        <v>0</v>
      </c>
      <c r="O7" s="2">
        <f>IFERROR(VLOOKUP(F7,Stagionalità!$A$6:$M$103,10,FALSE)*C7,"")</f>
        <v>304.79796437982765</v>
      </c>
      <c r="P7" s="2">
        <f>IFERROR(VLOOKUP(F7,Stagionalità!$A$6:$M$103,11,FALSE)*C7,"")</f>
        <v>837.62413929482386</v>
      </c>
      <c r="Q7" s="2">
        <f>IFERROR(VLOOKUP(F7,Stagionalità!$A$6:$M$103,12,FALSE)*C7,"")</f>
        <v>32.703607580401354</v>
      </c>
      <c r="R7" s="2">
        <f>IFERROR(VLOOKUP(F7,Stagionalità!$A$6:$M$103,13,FALSE)*C7,"")</f>
        <v>0</v>
      </c>
    </row>
    <row r="8" spans="1:18" x14ac:dyDescent="0.3">
      <c r="B8" s="28" t="s">
        <v>14</v>
      </c>
      <c r="C8" s="29">
        <v>70000</v>
      </c>
      <c r="F8" s="23" t="str">
        <f t="shared" si="0"/>
        <v>Dab Pumps</v>
      </c>
      <c r="G8" s="2">
        <f>IFERROR(VLOOKUP(F8,Stagionalità!$A$6:$M$103,2,FALSE)*C8,"")</f>
        <v>1477.5494318928713</v>
      </c>
      <c r="H8" s="2">
        <f>IFERROR(VLOOKUP(F8,Stagionalità!$A$6:$M$103,3,FALSE)*C8,"")</f>
        <v>11238.114996179107</v>
      </c>
      <c r="I8" s="2">
        <f>IFERROR(VLOOKUP(F8,Stagionalità!$A$6:$M$103,4,FALSE)*C8,"")</f>
        <v>3489.8293589423365</v>
      </c>
      <c r="J8" s="2">
        <f>IFERROR(VLOOKUP(F8,Stagionalità!$A$6:$M$103,5,FALSE)*C8,"")</f>
        <v>1398.0023629733469</v>
      </c>
      <c r="K8" s="2">
        <f>IFERROR(VLOOKUP(F8,Stagionalità!$A$6:$M$103,6,FALSE)*C8,"")</f>
        <v>2711.3693187794838</v>
      </c>
      <c r="L8" s="2">
        <f>IFERROR(VLOOKUP(F8,Stagionalità!$A$6:$M$103,7,FALSE)*C8,"")</f>
        <v>8525.984283720225</v>
      </c>
      <c r="M8" s="2">
        <f>IFERROR(VLOOKUP(F8,Stagionalità!$A$6:$M$103,8,FALSE)*C8,"")</f>
        <v>7852.2344450521205</v>
      </c>
      <c r="N8" s="2">
        <f>IFERROR(VLOOKUP(F8,Stagionalità!$A$6:$M$103,9,FALSE)*C8,"")</f>
        <v>3411.3315276541739</v>
      </c>
      <c r="O8" s="2">
        <f>IFERROR(VLOOKUP(F8,Stagionalità!$A$6:$M$103,10,FALSE)*C8,"")</f>
        <v>6074.3616330806854</v>
      </c>
      <c r="P8" s="2">
        <f>IFERROR(VLOOKUP(F8,Stagionalità!$A$6:$M$103,11,FALSE)*C8,"")</f>
        <v>8381.0037848163411</v>
      </c>
      <c r="Q8" s="2">
        <f>IFERROR(VLOOKUP(F8,Stagionalità!$A$6:$M$103,12,FALSE)*C8,"")</f>
        <v>5925.2027542289261</v>
      </c>
      <c r="R8" s="2">
        <f>IFERROR(VLOOKUP(F8,Stagionalità!$A$6:$M$103,13,FALSE)*C8,"")</f>
        <v>0</v>
      </c>
    </row>
    <row r="9" spans="1:18" x14ac:dyDescent="0.3">
      <c r="B9" s="26" t="s">
        <v>84</v>
      </c>
      <c r="C9" s="27">
        <v>55000</v>
      </c>
      <c r="F9" s="23" t="str">
        <f t="shared" si="0"/>
        <v>Valsir</v>
      </c>
      <c r="G9" s="2">
        <f>IFERROR(VLOOKUP(F9,Stagionalità!$A$6:$M$103,2,FALSE)*C9,"")</f>
        <v>5424.111091455864</v>
      </c>
      <c r="H9" s="2">
        <f>IFERROR(VLOOKUP(F9,Stagionalità!$A$6:$M$103,3,FALSE)*C9,"")</f>
        <v>2549.0889793030246</v>
      </c>
      <c r="I9" s="2">
        <f>IFERROR(VLOOKUP(F9,Stagionalità!$A$6:$M$103,4,FALSE)*C9,"")</f>
        <v>3218.4680700513004</v>
      </c>
      <c r="J9" s="2">
        <f>IFERROR(VLOOKUP(F9,Stagionalità!$A$6:$M$103,5,FALSE)*C9,"")</f>
        <v>8514.1517778170892</v>
      </c>
      <c r="K9" s="2">
        <f>IFERROR(VLOOKUP(F9,Stagionalità!$A$6:$M$103,6,FALSE)*C9,"")</f>
        <v>4846.1878648505217</v>
      </c>
      <c r="L9" s="2">
        <f>IFERROR(VLOOKUP(F9,Stagionalità!$A$6:$M$103,7,FALSE)*C9,"")</f>
        <v>5374.4914204846982</v>
      </c>
      <c r="M9" s="2">
        <f>IFERROR(VLOOKUP(F9,Stagionalità!$A$6:$M$103,8,FALSE)*C9,"")</f>
        <v>7648.2398726339998</v>
      </c>
      <c r="N9" s="2">
        <f>IFERROR(VLOOKUP(F9,Stagionalità!$A$6:$M$103,9,FALSE)*C9,"")</f>
        <v>743.32212984256148</v>
      </c>
      <c r="O9" s="2">
        <f>IFERROR(VLOOKUP(F9,Stagionalità!$A$6:$M$103,10,FALSE)*C9,"")</f>
        <v>7436.1401026003896</v>
      </c>
      <c r="P9" s="2">
        <f>IFERROR(VLOOKUP(F9,Stagionalità!$A$6:$M$103,11,FALSE)*C9,"")</f>
        <v>2641.5177781708826</v>
      </c>
      <c r="Q9" s="2">
        <f>IFERROR(VLOOKUP(F9,Stagionalità!$A$6:$M$103,12,FALSE)*C9,"")</f>
        <v>12347.514594020873</v>
      </c>
      <c r="R9" s="2">
        <f>IFERROR(VLOOKUP(F9,Stagionalità!$A$6:$M$103,13,FALSE)*C9,"")</f>
        <v>0</v>
      </c>
    </row>
    <row r="10" spans="1:18" x14ac:dyDescent="0.3">
      <c r="B10" s="28" t="s">
        <v>85</v>
      </c>
      <c r="C10" s="29">
        <v>50000</v>
      </c>
      <c r="F10" s="23" t="str">
        <f t="shared" si="0"/>
        <v>System Group (Sa.Mi. Plastic)</v>
      </c>
      <c r="G10" s="2">
        <f>IFERROR(VLOOKUP(F10,Stagionalità!$A$6:$M$103,2,FALSE)*C10,"")</f>
        <v>2455.6081714763623</v>
      </c>
      <c r="H10" s="2">
        <f>IFERROR(VLOOKUP(F10,Stagionalità!$A$6:$M$103,3,FALSE)*C10,"")</f>
        <v>699.89860256264524</v>
      </c>
      <c r="I10" s="2">
        <f>IFERROR(VLOOKUP(F10,Stagionalità!$A$6:$M$103,4,FALSE)*C10,"")</f>
        <v>3862.9860784058978</v>
      </c>
      <c r="J10" s="2">
        <f>IFERROR(VLOOKUP(F10,Stagionalità!$A$6:$M$103,5,FALSE)*C10,"")</f>
        <v>2099.6894640044165</v>
      </c>
      <c r="K10" s="2">
        <f>IFERROR(VLOOKUP(F10,Stagionalità!$A$6:$M$103,6,FALSE)*C10,"")</f>
        <v>5211.2408549458405</v>
      </c>
      <c r="L10" s="2">
        <f>IFERROR(VLOOKUP(F10,Stagionalità!$A$6:$M$103,7,FALSE)*C10,"")</f>
        <v>2406.2733447553446</v>
      </c>
      <c r="M10" s="2">
        <f>IFERROR(VLOOKUP(F10,Stagionalità!$A$6:$M$103,8,FALSE)*C10,"")</f>
        <v>4607.8360223784875</v>
      </c>
      <c r="N10" s="2">
        <f>IFERROR(VLOOKUP(F10,Stagionalità!$A$6:$M$103,9,FALSE)*C10,"")</f>
        <v>1617.2967382301827</v>
      </c>
      <c r="O10" s="2">
        <f>IFERROR(VLOOKUP(F10,Stagionalità!$A$6:$M$103,10,FALSE)*C10,"")</f>
        <v>4145.248276548059</v>
      </c>
      <c r="P10" s="2">
        <f>IFERROR(VLOOKUP(F10,Stagionalità!$A$6:$M$103,11,FALSE)*C10,"")</f>
        <v>7002.4813952449776</v>
      </c>
      <c r="Q10" s="2">
        <f>IFERROR(VLOOKUP(F10,Stagionalità!$A$6:$M$103,12,FALSE)*C10,"")</f>
        <v>9374.2958511294946</v>
      </c>
      <c r="R10" s="2">
        <f>IFERROR(VLOOKUP(F10,Stagionalità!$A$6:$M$103,13,FALSE)*C10,"")</f>
        <v>0</v>
      </c>
    </row>
    <row r="11" spans="1:18" x14ac:dyDescent="0.3">
      <c r="B11" s="26" t="s">
        <v>137</v>
      </c>
      <c r="C11" s="27">
        <v>45000</v>
      </c>
      <c r="F11" s="23" t="str">
        <f t="shared" si="0"/>
        <v>Ferrari</v>
      </c>
      <c r="G11" s="2" t="str">
        <f>IFERROR(VLOOKUP(F11,Stagionalità!$A$6:$M$103,2,FALSE)*C11,"")</f>
        <v/>
      </c>
      <c r="H11" s="2" t="str">
        <f>IFERROR(VLOOKUP(F11,Stagionalità!$A$6:$M$103,3,FALSE)*C11,"")</f>
        <v/>
      </c>
      <c r="I11" s="2" t="str">
        <f>IFERROR(VLOOKUP(F11,Stagionalità!$A$6:$M$103,4,FALSE)*C11,"")</f>
        <v/>
      </c>
      <c r="J11" s="2" t="str">
        <f>IFERROR(VLOOKUP(F11,Stagionalità!$A$6:$M$103,5,FALSE)*C11,"")</f>
        <v/>
      </c>
      <c r="K11" s="2" t="str">
        <f>IFERROR(VLOOKUP(F11,Stagionalità!$A$6:$M$103,6,FALSE)*C11,"")</f>
        <v/>
      </c>
      <c r="L11" s="2" t="str">
        <f>IFERROR(VLOOKUP(F11,Stagionalità!$A$6:$M$103,7,FALSE)*C11,"")</f>
        <v/>
      </c>
      <c r="M11" s="2" t="str">
        <f>IFERROR(VLOOKUP(F11,Stagionalità!$A$6:$M$103,8,FALSE)*C11,"")</f>
        <v/>
      </c>
      <c r="N11" s="2" t="str">
        <f>IFERROR(VLOOKUP(F11,Stagionalità!$A$6:$M$103,9,FALSE)*C11,"")</f>
        <v/>
      </c>
      <c r="O11" s="2" t="str">
        <f>IFERROR(VLOOKUP(F11,Stagionalità!$A$6:$M$103,10,FALSE)*C11,"")</f>
        <v/>
      </c>
      <c r="P11" s="2" t="str">
        <f>IFERROR(VLOOKUP(F11,Stagionalità!$A$6:$M$103,11,FALSE)*C11,"")</f>
        <v/>
      </c>
      <c r="Q11" s="2" t="str">
        <f>IFERROR(VLOOKUP(F11,Stagionalità!$A$6:$M$103,12,FALSE)*C11,"")</f>
        <v/>
      </c>
      <c r="R11" s="2" t="str">
        <f>IFERROR(VLOOKUP(F11,Stagionalità!$A$6:$M$103,13,FALSE)*C11,"")</f>
        <v/>
      </c>
    </row>
    <row r="12" spans="1:18" x14ac:dyDescent="0.3">
      <c r="B12" s="28" t="s">
        <v>29</v>
      </c>
      <c r="C12" s="29">
        <v>45000</v>
      </c>
      <c r="F12" s="23" t="str">
        <f t="shared" si="0"/>
        <v>Caleffi</v>
      </c>
      <c r="G12" s="2">
        <f>IFERROR(VLOOKUP(F12,Stagionalità!$A$6:$M$103,2,FALSE)*C12,"")</f>
        <v>1975.568459093367</v>
      </c>
      <c r="H12" s="2">
        <f>IFERROR(VLOOKUP(F12,Stagionalità!$A$6:$M$103,3,FALSE)*C12,"")</f>
        <v>2551.1745077091487</v>
      </c>
      <c r="I12" s="2">
        <f>IFERROR(VLOOKUP(F12,Stagionalità!$A$6:$M$103,4,FALSE)*C12,"")</f>
        <v>5752.6889697832994</v>
      </c>
      <c r="J12" s="2">
        <f>IFERROR(VLOOKUP(F12,Stagionalità!$A$6:$M$103,5,FALSE)*C12,"")</f>
        <v>6913.5622337408813</v>
      </c>
      <c r="K12" s="2">
        <f>IFERROR(VLOOKUP(F12,Stagionalità!$A$6:$M$103,6,FALSE)*C12,"")</f>
        <v>1804.8328914915792</v>
      </c>
      <c r="L12" s="2">
        <f>IFERROR(VLOOKUP(F12,Stagionalità!$A$6:$M$103,7,FALSE)*C12,"")</f>
        <v>3776.0076629868486</v>
      </c>
      <c r="M12" s="2">
        <f>IFERROR(VLOOKUP(F12,Stagionalità!$A$6:$M$103,8,FALSE)*C12,"")</f>
        <v>3571.8124744457186</v>
      </c>
      <c r="N12" s="2">
        <f>IFERROR(VLOOKUP(F12,Stagionalità!$A$6:$M$103,9,FALSE)*C12,"")</f>
        <v>2855.6743692214345</v>
      </c>
      <c r="O12" s="2">
        <f>IFERROR(VLOOKUP(F12,Stagionalità!$A$6:$M$103,10,FALSE)*C12,"")</f>
        <v>5458.2212242313917</v>
      </c>
      <c r="P12" s="2">
        <f>IFERROR(VLOOKUP(F12,Stagionalità!$A$6:$M$103,11,FALSE)*C12,"")</f>
        <v>5628.998008414781</v>
      </c>
      <c r="Q12" s="2">
        <f>IFERROR(VLOOKUP(F12,Stagionalità!$A$6:$M$103,12,FALSE)*C12,"")</f>
        <v>7861.7826666139053</v>
      </c>
      <c r="R12" s="2">
        <f>IFERROR(VLOOKUP(F12,Stagionalità!$A$6:$M$103,13,FALSE)*C12,"")</f>
        <v>0</v>
      </c>
    </row>
    <row r="13" spans="1:18" x14ac:dyDescent="0.3">
      <c r="B13" s="26" t="s">
        <v>57</v>
      </c>
      <c r="C13" s="27">
        <v>40000</v>
      </c>
      <c r="F13" s="23" t="str">
        <f t="shared" si="0"/>
        <v>Tecnosystemi</v>
      </c>
      <c r="G13" s="2">
        <f>IFERROR(VLOOKUP(F13,Stagionalità!$A$6:$M$103,2,FALSE)*C13,"")</f>
        <v>2717.861782508141</v>
      </c>
      <c r="H13" s="2">
        <f>IFERROR(VLOOKUP(F13,Stagionalità!$A$6:$M$103,3,FALSE)*C13,"")</f>
        <v>5723.6135627054728</v>
      </c>
      <c r="I13" s="2">
        <f>IFERROR(VLOOKUP(F13,Stagionalità!$A$6:$M$103,4,FALSE)*C13,"")</f>
        <v>1503.3467904017903</v>
      </c>
      <c r="J13" s="2">
        <f>IFERROR(VLOOKUP(F13,Stagionalità!$A$6:$M$103,5,FALSE)*C13,"")</f>
        <v>1647.830654541712</v>
      </c>
      <c r="K13" s="2">
        <f>IFERROR(VLOOKUP(F13,Stagionalità!$A$6:$M$103,6,FALSE)*C13,"")</f>
        <v>8392.9580500649554</v>
      </c>
      <c r="L13" s="2">
        <f>IFERROR(VLOOKUP(F13,Stagionalità!$A$6:$M$103,7,FALSE)*C13,"")</f>
        <v>1393.0590266248005</v>
      </c>
      <c r="M13" s="2">
        <f>IFERROR(VLOOKUP(F13,Stagionalità!$A$6:$M$103,8,FALSE)*C13,"")</f>
        <v>5205.9921820840382</v>
      </c>
      <c r="N13" s="2">
        <f>IFERROR(VLOOKUP(F13,Stagionalità!$A$6:$M$103,9,FALSE)*C13,"")</f>
        <v>2988.0905915090379</v>
      </c>
      <c r="O13" s="2">
        <f>IFERROR(VLOOKUP(F13,Stagionalità!$A$6:$M$103,10,FALSE)*C13,"")</f>
        <v>3336.0519330214734</v>
      </c>
      <c r="P13" s="2">
        <f>IFERROR(VLOOKUP(F13,Stagionalità!$A$6:$M$103,11,FALSE)*C13,"")</f>
        <v>7091.1954265385793</v>
      </c>
      <c r="Q13" s="2">
        <f>IFERROR(VLOOKUP(F13,Stagionalità!$A$6:$M$103,12,FALSE)*C13,"")</f>
        <v>0</v>
      </c>
      <c r="R13" s="2">
        <f>IFERROR(VLOOKUP(F13,Stagionalità!$A$6:$M$103,13,FALSE)*C13,"")</f>
        <v>0</v>
      </c>
    </row>
    <row r="14" spans="1:18" x14ac:dyDescent="0.3">
      <c r="B14" s="28" t="s">
        <v>80</v>
      </c>
      <c r="C14" s="29">
        <v>35000</v>
      </c>
      <c r="F14" s="23" t="str">
        <f t="shared" si="0"/>
        <v xml:space="preserve">Rubinetterie Bresciane </v>
      </c>
      <c r="G14" s="2">
        <f>IFERROR(VLOOKUP(F14,Stagionalità!$A$6:$M$103,2,FALSE)*C14,"")</f>
        <v>1544.7046823201704</v>
      </c>
      <c r="H14" s="2">
        <f>IFERROR(VLOOKUP(F14,Stagionalità!$A$6:$M$103,3,FALSE)*C14,"")</f>
        <v>9393.6964240177276</v>
      </c>
      <c r="I14" s="2">
        <f>IFERROR(VLOOKUP(F14,Stagionalità!$A$6:$M$103,4,FALSE)*C14,"")</f>
        <v>0</v>
      </c>
      <c r="J14" s="2">
        <f>IFERROR(VLOOKUP(F14,Stagionalità!$A$6:$M$103,5,FALSE)*C14,"")</f>
        <v>1516.2493379626876</v>
      </c>
      <c r="K14" s="2">
        <f>IFERROR(VLOOKUP(F14,Stagionalità!$A$6:$M$103,6,FALSE)*C14,"")</f>
        <v>3268.1103983993398</v>
      </c>
      <c r="L14" s="2">
        <f>IFERROR(VLOOKUP(F14,Stagionalità!$A$6:$M$103,7,FALSE)*C14,"")</f>
        <v>4105.0971968849935</v>
      </c>
      <c r="M14" s="2">
        <f>IFERROR(VLOOKUP(F14,Stagionalità!$A$6:$M$103,8,FALSE)*C14,"")</f>
        <v>1325.631632633047</v>
      </c>
      <c r="N14" s="2">
        <f>IFERROR(VLOOKUP(F14,Stagionalità!$A$6:$M$103,9,FALSE)*C14,"")</f>
        <v>1200.4330214401978</v>
      </c>
      <c r="O14" s="2">
        <f>IFERROR(VLOOKUP(F14,Stagionalità!$A$6:$M$103,10,FALSE)*C14,"")</f>
        <v>7204.0938425626236</v>
      </c>
      <c r="P14" s="2">
        <f>IFERROR(VLOOKUP(F14,Stagionalità!$A$6:$M$103,11,FALSE)*C14,"")</f>
        <v>5441.9834637792119</v>
      </c>
      <c r="Q14" s="2">
        <f>IFERROR(VLOOKUP(F14,Stagionalità!$A$6:$M$103,12,FALSE)*C14,"")</f>
        <v>0</v>
      </c>
      <c r="R14" s="2">
        <f>IFERROR(VLOOKUP(F14,Stagionalità!$A$6:$M$103,13,FALSE)*C14,"")</f>
        <v>0</v>
      </c>
    </row>
    <row r="15" spans="1:18" x14ac:dyDescent="0.3">
      <c r="B15" s="26" t="s">
        <v>63</v>
      </c>
      <c r="C15" s="27">
        <v>35000</v>
      </c>
      <c r="F15" s="23" t="str">
        <f t="shared" si="0"/>
        <v xml:space="preserve">Cordivari </v>
      </c>
      <c r="G15" s="2">
        <f>IFERROR(VLOOKUP(F15,Stagionalità!$A$6:$M$103,2,FALSE)*C15,"")</f>
        <v>1192.8100197582128</v>
      </c>
      <c r="H15" s="2">
        <f>IFERROR(VLOOKUP(F15,Stagionalità!$A$6:$M$103,3,FALSE)*C15,"")</f>
        <v>2316.8597836643112</v>
      </c>
      <c r="I15" s="2">
        <f>IFERROR(VLOOKUP(F15,Stagionalità!$A$6:$M$103,4,FALSE)*C15,"")</f>
        <v>798.29878436756917</v>
      </c>
      <c r="J15" s="2">
        <f>IFERROR(VLOOKUP(F15,Stagionalità!$A$6:$M$103,5,FALSE)*C15,"")</f>
        <v>2825.583537055023</v>
      </c>
      <c r="K15" s="2">
        <f>IFERROR(VLOOKUP(F15,Stagionalità!$A$6:$M$103,6,FALSE)*C15,"")</f>
        <v>5269.9423997856684</v>
      </c>
      <c r="L15" s="2">
        <f>IFERROR(VLOOKUP(F15,Stagionalità!$A$6:$M$103,7,FALSE)*C15,"")</f>
        <v>2653.025685676972</v>
      </c>
      <c r="M15" s="2">
        <f>IFERROR(VLOOKUP(F15,Stagionalità!$A$6:$M$103,8,FALSE)*C15,"")</f>
        <v>2990.8911288972254</v>
      </c>
      <c r="N15" s="2">
        <f>IFERROR(VLOOKUP(F15,Stagionalità!$A$6:$M$103,9,FALSE)*C15,"")</f>
        <v>5535.3973410133549</v>
      </c>
      <c r="O15" s="2">
        <f>IFERROR(VLOOKUP(F15,Stagionalità!$A$6:$M$103,10,FALSE)*C15,"")</f>
        <v>2862.8646060078363</v>
      </c>
      <c r="P15" s="2">
        <f>IFERROR(VLOOKUP(F15,Stagionalità!$A$6:$M$103,11,FALSE)*C15,"")</f>
        <v>3668.0034158266681</v>
      </c>
      <c r="Q15" s="2">
        <f>IFERROR(VLOOKUP(F15,Stagionalità!$A$6:$M$103,12,FALSE)*C15,"")</f>
        <v>5847.7780382438687</v>
      </c>
      <c r="R15" s="2">
        <f>IFERROR(VLOOKUP(F15,Stagionalità!$A$6:$M$103,13,FALSE)*C15,"")</f>
        <v>0</v>
      </c>
    </row>
    <row r="16" spans="1:18" x14ac:dyDescent="0.3">
      <c r="B16" s="28" t="s">
        <v>20</v>
      </c>
      <c r="C16" s="29">
        <v>35000</v>
      </c>
      <c r="F16" s="23" t="str">
        <f t="shared" si="0"/>
        <v>Euroacque</v>
      </c>
      <c r="G16" s="2">
        <f>IFERROR(VLOOKUP(F16,Stagionalità!$A$6:$M$103,2,FALSE)*C16,"")</f>
        <v>0</v>
      </c>
      <c r="H16" s="2">
        <f>IFERROR(VLOOKUP(F16,Stagionalità!$A$6:$M$103,3,FALSE)*C16,"")</f>
        <v>7058.0626695571555</v>
      </c>
      <c r="I16" s="2">
        <f>IFERROR(VLOOKUP(F16,Stagionalità!$A$6:$M$103,4,FALSE)*C16,"")</f>
        <v>2007.7073612969407</v>
      </c>
      <c r="J16" s="2">
        <f>IFERROR(VLOOKUP(F16,Stagionalità!$A$6:$M$103,5,FALSE)*C16,"")</f>
        <v>3925.2490033702579</v>
      </c>
      <c r="K16" s="2">
        <f>IFERROR(VLOOKUP(F16,Stagionalità!$A$6:$M$103,6,FALSE)*C16,"")</f>
        <v>4976.8149206188345</v>
      </c>
      <c r="L16" s="2">
        <f>IFERROR(VLOOKUP(F16,Stagionalità!$A$6:$M$103,7,FALSE)*C16,"")</f>
        <v>999.6425690656547</v>
      </c>
      <c r="M16" s="2">
        <f>IFERROR(VLOOKUP(F16,Stagionalità!$A$6:$M$103,8,FALSE)*C16,"")</f>
        <v>509.16789804590633</v>
      </c>
      <c r="N16" s="2">
        <f>IFERROR(VLOOKUP(F16,Stagionalità!$A$6:$M$103,9,FALSE)*C16,"")</f>
        <v>2731.148941881183</v>
      </c>
      <c r="O16" s="2">
        <f>IFERROR(VLOOKUP(F16,Stagionalità!$A$6:$M$103,10,FALSE)*C16,"")</f>
        <v>6790.5167136622131</v>
      </c>
      <c r="P16" s="2">
        <f>IFERROR(VLOOKUP(F16,Stagionalità!$A$6:$M$103,11,FALSE)*C16,"")</f>
        <v>3338.4186214669462</v>
      </c>
      <c r="Q16" s="2">
        <f>IFERROR(VLOOKUP(F16,Stagionalità!$A$6:$M$103,12,FALSE)*C16,"")</f>
        <v>5139.6788051672775</v>
      </c>
      <c r="R16" s="2">
        <f>IFERROR(VLOOKUP(F16,Stagionalità!$A$6:$M$103,13,FALSE)*C16,"")</f>
        <v>0</v>
      </c>
    </row>
    <row r="17" spans="2:18" x14ac:dyDescent="0.3">
      <c r="B17" s="26" t="s">
        <v>74</v>
      </c>
      <c r="C17" s="27">
        <v>33000</v>
      </c>
      <c r="F17" s="23" t="str">
        <f t="shared" si="0"/>
        <v>Atusa</v>
      </c>
      <c r="G17" s="2">
        <f>IFERROR(VLOOKUP(F17,Stagionalità!$A$6:$M$103,2,FALSE)*C17,"")</f>
        <v>2541.5238711735587</v>
      </c>
      <c r="H17" s="2">
        <f>IFERROR(VLOOKUP(F17,Stagionalità!$A$6:$M$103,3,FALSE)*C17,"")</f>
        <v>3652.3460789764263</v>
      </c>
      <c r="I17" s="2">
        <f>IFERROR(VLOOKUP(F17,Stagionalità!$A$6:$M$103,4,FALSE)*C17,"")</f>
        <v>3861.9081762389333</v>
      </c>
      <c r="J17" s="2">
        <f>IFERROR(VLOOKUP(F17,Stagionalità!$A$6:$M$103,5,FALSE)*C17,"")</f>
        <v>3167.3994211265581</v>
      </c>
      <c r="K17" s="2">
        <f>IFERROR(VLOOKUP(F17,Stagionalità!$A$6:$M$103,6,FALSE)*C17,"")</f>
        <v>8038.3128115626059</v>
      </c>
      <c r="L17" s="2">
        <f>IFERROR(VLOOKUP(F17,Stagionalità!$A$6:$M$103,7,FALSE)*C17,"")</f>
        <v>3077.1149864418503</v>
      </c>
      <c r="M17" s="2">
        <f>IFERROR(VLOOKUP(F17,Stagionalità!$A$6:$M$103,8,FALSE)*C17,"")</f>
        <v>4997.2775293966433</v>
      </c>
      <c r="N17" s="2">
        <f>IFERROR(VLOOKUP(F17,Stagionalità!$A$6:$M$103,9,FALSE)*C17,"")</f>
        <v>0</v>
      </c>
      <c r="O17" s="2">
        <f>IFERROR(VLOOKUP(F17,Stagionalità!$A$6:$M$103,10,FALSE)*C17,"")</f>
        <v>0</v>
      </c>
      <c r="P17" s="2">
        <f>IFERROR(VLOOKUP(F17,Stagionalità!$A$6:$M$103,11,FALSE)*C17,"")</f>
        <v>3664.1171250834245</v>
      </c>
      <c r="Q17" s="2">
        <f>IFERROR(VLOOKUP(F17,Stagionalità!$A$6:$M$103,12,FALSE)*C17,"")</f>
        <v>0</v>
      </c>
      <c r="R17" s="2">
        <f>IFERROR(VLOOKUP(F17,Stagionalità!$A$6:$M$103,13,FALSE)*C17,"")</f>
        <v>0</v>
      </c>
    </row>
    <row r="18" spans="2:18" x14ac:dyDescent="0.3">
      <c r="B18" s="28" t="s">
        <v>101</v>
      </c>
      <c r="C18" s="29">
        <v>22000</v>
      </c>
      <c r="F18" s="23" t="str">
        <f t="shared" si="0"/>
        <v xml:space="preserve">Ibp Banninger </v>
      </c>
      <c r="G18" s="2">
        <f>IFERROR(VLOOKUP(F18,Stagionalità!$A$6:$M$103,2,FALSE)*C18,"")</f>
        <v>1600.1911720548494</v>
      </c>
      <c r="H18" s="2">
        <f>IFERROR(VLOOKUP(F18,Stagionalità!$A$6:$M$103,3,FALSE)*C18,"")</f>
        <v>248.3945550995895</v>
      </c>
      <c r="I18" s="2">
        <f>IFERROR(VLOOKUP(F18,Stagionalità!$A$6:$M$103,4,FALSE)*C18,"")</f>
        <v>3242.3961565408868</v>
      </c>
      <c r="J18" s="2">
        <f>IFERROR(VLOOKUP(F18,Stagionalità!$A$6:$M$103,5,FALSE)*C18,"")</f>
        <v>1822.13992593334</v>
      </c>
      <c r="K18" s="2">
        <f>IFERROR(VLOOKUP(F18,Stagionalità!$A$6:$M$103,6,FALSE)*C18,"")</f>
        <v>1876.0884796316686</v>
      </c>
      <c r="L18" s="2">
        <f>IFERROR(VLOOKUP(F18,Stagionalità!$A$6:$M$103,7,FALSE)*C18,"")</f>
        <v>3006.8061255129619</v>
      </c>
      <c r="M18" s="2">
        <f>IFERROR(VLOOKUP(F18,Stagionalità!$A$6:$M$103,8,FALSE)*C18,"")</f>
        <v>3844.6601941747572</v>
      </c>
      <c r="N18" s="2">
        <f>IFERROR(VLOOKUP(F18,Stagionalità!$A$6:$M$103,9,FALSE)*C18,"")</f>
        <v>567.01030927835052</v>
      </c>
      <c r="O18" s="2">
        <f>IFERROR(VLOOKUP(F18,Stagionalità!$A$6:$M$103,10,FALSE)*C18,"")</f>
        <v>2098.4886397757982</v>
      </c>
      <c r="P18" s="2">
        <f>IFERROR(VLOOKUP(F18,Stagionalità!$A$6:$M$103,11,FALSE)*C18,"")</f>
        <v>1245.2206986287658</v>
      </c>
      <c r="Q18" s="2">
        <f>IFERROR(VLOOKUP(F18,Stagionalità!$A$6:$M$103,12,FALSE)*C18,"")</f>
        <v>5714.1427284556103</v>
      </c>
      <c r="R18" s="2">
        <f>IFERROR(VLOOKUP(F18,Stagionalità!$A$6:$M$103,13,FALSE)*C18,"")</f>
        <v>0</v>
      </c>
    </row>
    <row r="19" spans="2:18" x14ac:dyDescent="0.3">
      <c r="B19" s="26" t="s">
        <v>10</v>
      </c>
      <c r="C19" s="27">
        <v>22000</v>
      </c>
      <c r="F19" s="23" t="str">
        <f t="shared" si="0"/>
        <v xml:space="preserve">Galassia </v>
      </c>
      <c r="G19" s="2">
        <f>IFERROR(VLOOKUP(F19,Stagionalità!$A$6:$M$103,2,FALSE)*C19,"")</f>
        <v>2349.8564232923786</v>
      </c>
      <c r="H19" s="2">
        <f>IFERROR(VLOOKUP(F19,Stagionalità!$A$6:$M$103,3,FALSE)*C19,"")</f>
        <v>1680.8360401073294</v>
      </c>
      <c r="I19" s="2">
        <f>IFERROR(VLOOKUP(F19,Stagionalità!$A$6:$M$103,4,FALSE)*C19,"")</f>
        <v>3238.4314833121498</v>
      </c>
      <c r="J19" s="2">
        <f>IFERROR(VLOOKUP(F19,Stagionalità!$A$6:$M$103,5,FALSE)*C19,"")</f>
        <v>3533.5875347173187</v>
      </c>
      <c r="K19" s="2">
        <f>IFERROR(VLOOKUP(F19,Stagionalità!$A$6:$M$103,6,FALSE)*C19,"")</f>
        <v>646.23640728710632</v>
      </c>
      <c r="L19" s="2">
        <f>IFERROR(VLOOKUP(F19,Stagionalità!$A$6:$M$103,7,FALSE)*C19,"")</f>
        <v>1637.3393588476204</v>
      </c>
      <c r="M19" s="2">
        <f>IFERROR(VLOOKUP(F19,Stagionalità!$A$6:$M$103,8,FALSE)*C19,"")</f>
        <v>1987.3840794614698</v>
      </c>
      <c r="N19" s="2">
        <f>IFERROR(VLOOKUP(F19,Stagionalità!$A$6:$M$103,9,FALSE)*C19,"")</f>
        <v>0</v>
      </c>
      <c r="O19" s="2">
        <f>IFERROR(VLOOKUP(F19,Stagionalità!$A$6:$M$103,10,FALSE)*C19,"")</f>
        <v>2410.9589041095887</v>
      </c>
      <c r="P19" s="2">
        <f>IFERROR(VLOOKUP(F19,Stagionalità!$A$6:$M$103,11,FALSE)*C19,"")</f>
        <v>3305.7477757378902</v>
      </c>
      <c r="Q19" s="2">
        <f>IFERROR(VLOOKUP(F19,Stagionalità!$A$6:$M$103,12,FALSE)*C19,"")</f>
        <v>2628.4423104081343</v>
      </c>
      <c r="R19" s="2">
        <f>IFERROR(VLOOKUP(F19,Stagionalità!$A$6:$M$103,13,FALSE)*C19,"")</f>
        <v>0</v>
      </c>
    </row>
    <row r="20" spans="2:18" x14ac:dyDescent="0.3">
      <c r="B20" s="28" t="s">
        <v>82</v>
      </c>
      <c r="C20" s="29">
        <v>17000</v>
      </c>
      <c r="F20" s="23" t="str">
        <f t="shared" si="0"/>
        <v xml:space="preserve">Va-Albertoni </v>
      </c>
      <c r="G20" s="2">
        <f>IFERROR(VLOOKUP(F20,Stagionalità!$A$6:$M$103,2,FALSE)*C20,"")</f>
        <v>0</v>
      </c>
      <c r="H20" s="2">
        <f>IFERROR(VLOOKUP(F20,Stagionalità!$A$6:$M$103,3,FALSE)*C20,"")</f>
        <v>969.91183105363245</v>
      </c>
      <c r="I20" s="2">
        <f>IFERROR(VLOOKUP(F20,Stagionalità!$A$6:$M$103,4,FALSE)*C20,"")</f>
        <v>2295.3362245430685</v>
      </c>
      <c r="J20" s="2">
        <f>IFERROR(VLOOKUP(F20,Stagionalità!$A$6:$M$103,5,FALSE)*C20,"")</f>
        <v>7747.5402053794969</v>
      </c>
      <c r="K20" s="2">
        <f>IFERROR(VLOOKUP(F20,Stagionalità!$A$6:$M$103,6,FALSE)*C20,"")</f>
        <v>617.05150028046046</v>
      </c>
      <c r="L20" s="2">
        <f>IFERROR(VLOOKUP(F20,Stagionalità!$A$6:$M$103,7,FALSE)*C20,"")</f>
        <v>0</v>
      </c>
      <c r="M20" s="2">
        <f>IFERROR(VLOOKUP(F20,Stagionalità!$A$6:$M$103,8,FALSE)*C20,"")</f>
        <v>1607.3865471331123</v>
      </c>
      <c r="N20" s="2">
        <f>IFERROR(VLOOKUP(F20,Stagionalità!$A$6:$M$103,9,FALSE)*C20,"")</f>
        <v>0</v>
      </c>
      <c r="O20" s="2">
        <f>IFERROR(VLOOKUP(F20,Stagionalità!$A$6:$M$103,10,FALSE)*C20,"")</f>
        <v>1595.7146638240215</v>
      </c>
      <c r="P20" s="2">
        <f>IFERROR(VLOOKUP(F20,Stagionalità!$A$6:$M$103,11,FALSE)*C20,"")</f>
        <v>2167.0590277862079</v>
      </c>
      <c r="Q20" s="2">
        <f>IFERROR(VLOOKUP(F20,Stagionalità!$A$6:$M$103,12,FALSE)*C20,"")</f>
        <v>0</v>
      </c>
      <c r="R20" s="2">
        <f>IFERROR(VLOOKUP(F20,Stagionalità!$A$6:$M$103,13,FALSE)*C20,"")</f>
        <v>0</v>
      </c>
    </row>
    <row r="21" spans="2:18" x14ac:dyDescent="0.3">
      <c r="B21" s="26" t="s">
        <v>67</v>
      </c>
      <c r="C21" s="27">
        <v>15000</v>
      </c>
      <c r="F21" s="23" t="str">
        <f t="shared" si="0"/>
        <v>Giacomini</v>
      </c>
      <c r="G21" s="2">
        <f>IFERROR(VLOOKUP(F21,Stagionalità!$A$6:$M$103,2,FALSE)*C21,"")</f>
        <v>0</v>
      </c>
      <c r="H21" s="2">
        <f>IFERROR(VLOOKUP(F21,Stagionalità!$A$6:$M$103,3,FALSE)*C21,"")</f>
        <v>1611.6094728822743</v>
      </c>
      <c r="I21" s="2">
        <f>IFERROR(VLOOKUP(F21,Stagionalità!$A$6:$M$103,4,FALSE)*C21,"")</f>
        <v>576.1393527850596</v>
      </c>
      <c r="J21" s="2">
        <f>IFERROR(VLOOKUP(F21,Stagionalità!$A$6:$M$103,5,FALSE)*C21,"")</f>
        <v>912.09559251233622</v>
      </c>
      <c r="K21" s="2">
        <f>IFERROR(VLOOKUP(F21,Stagionalità!$A$6:$M$103,6,FALSE)*C21,"")</f>
        <v>4327.7299132191129</v>
      </c>
      <c r="L21" s="2">
        <f>IFERROR(VLOOKUP(F21,Stagionalità!$A$6:$M$103,7,FALSE)*C21,"")</f>
        <v>628.3749191422678</v>
      </c>
      <c r="M21" s="2">
        <f>IFERROR(VLOOKUP(F21,Stagionalità!$A$6:$M$103,8,FALSE)*C21,"")</f>
        <v>1186.5275287477821</v>
      </c>
      <c r="N21" s="2">
        <f>IFERROR(VLOOKUP(F21,Stagionalità!$A$6:$M$103,9,FALSE)*C21,"")</f>
        <v>1607.8002758555751</v>
      </c>
      <c r="O21" s="2">
        <f>IFERROR(VLOOKUP(F21,Stagionalità!$A$6:$M$103,10,FALSE)*C21,"")</f>
        <v>354.25532348298765</v>
      </c>
      <c r="P21" s="2">
        <f>IFERROR(VLOOKUP(F21,Stagionalità!$A$6:$M$103,11,FALSE)*C21,"")</f>
        <v>679.63951370835537</v>
      </c>
      <c r="Q21" s="2">
        <f>IFERROR(VLOOKUP(F21,Stagionalità!$A$6:$M$103,12,FALSE)*C21,"")</f>
        <v>0</v>
      </c>
      <c r="R21" s="2">
        <f>IFERROR(VLOOKUP(F21,Stagionalità!$A$6:$M$103,13,FALSE)*C21,"")</f>
        <v>0</v>
      </c>
    </row>
    <row r="22" spans="2:18" x14ac:dyDescent="0.3">
      <c r="B22" s="28" t="s">
        <v>98</v>
      </c>
      <c r="C22" s="29">
        <v>15000</v>
      </c>
      <c r="F22" s="23" t="str">
        <f t="shared" si="0"/>
        <v>Beza</v>
      </c>
      <c r="G22" s="2">
        <f>IFERROR(VLOOKUP(F22,Stagionalità!$A$6:$M$103,2,FALSE)*C22,"")</f>
        <v>0</v>
      </c>
      <c r="H22" s="2">
        <f>IFERROR(VLOOKUP(F22,Stagionalità!$A$6:$M$103,3,FALSE)*C22,"")</f>
        <v>0</v>
      </c>
      <c r="I22" s="2">
        <f>IFERROR(VLOOKUP(F22,Stagionalità!$A$6:$M$103,4,FALSE)*C22,"")</f>
        <v>0</v>
      </c>
      <c r="J22" s="2">
        <f>IFERROR(VLOOKUP(F22,Stagionalità!$A$6:$M$103,5,FALSE)*C22,"")</f>
        <v>0</v>
      </c>
      <c r="K22" s="2">
        <f>IFERROR(VLOOKUP(F22,Stagionalità!$A$6:$M$103,6,FALSE)*C22,"")</f>
        <v>0</v>
      </c>
      <c r="L22" s="2">
        <f>IFERROR(VLOOKUP(F22,Stagionalità!$A$6:$M$103,7,FALSE)*C22,"")</f>
        <v>0</v>
      </c>
      <c r="M22" s="2">
        <f>IFERROR(VLOOKUP(F22,Stagionalità!$A$6:$M$103,8,FALSE)*C22,"")</f>
        <v>0</v>
      </c>
      <c r="N22" s="2">
        <f>IFERROR(VLOOKUP(F22,Stagionalità!$A$6:$M$103,9,FALSE)*C22,"")</f>
        <v>0</v>
      </c>
      <c r="O22" s="2">
        <f>IFERROR(VLOOKUP(F22,Stagionalità!$A$6:$M$103,10,FALSE)*C22,"")</f>
        <v>0</v>
      </c>
      <c r="P22" s="2">
        <f>IFERROR(VLOOKUP(F22,Stagionalità!$A$6:$M$103,11,FALSE)*C22,"")</f>
        <v>0</v>
      </c>
      <c r="Q22" s="2">
        <f>IFERROR(VLOOKUP(F22,Stagionalità!$A$6:$M$103,12,FALSE)*C22,"")</f>
        <v>0</v>
      </c>
      <c r="R22" s="2">
        <f>IFERROR(VLOOKUP(F22,Stagionalità!$A$6:$M$103,13,FALSE)*C22,"")</f>
        <v>0</v>
      </c>
    </row>
    <row r="23" spans="2:18" x14ac:dyDescent="0.3">
      <c r="B23" s="26" t="s">
        <v>71</v>
      </c>
      <c r="C23" s="27">
        <v>15000</v>
      </c>
      <c r="F23" s="23" t="str">
        <f t="shared" si="0"/>
        <v>Bosch</v>
      </c>
      <c r="G23" s="2">
        <f>IFERROR(VLOOKUP(F23,Stagionalità!$A$6:$M$103,2,FALSE)*C23,"")</f>
        <v>0</v>
      </c>
      <c r="H23" s="2">
        <f>IFERROR(VLOOKUP(F23,Stagionalità!$A$6:$M$103,3,FALSE)*C23,"")</f>
        <v>0</v>
      </c>
      <c r="I23" s="2">
        <f>IFERROR(VLOOKUP(F23,Stagionalità!$A$6:$M$103,4,FALSE)*C23,"")</f>
        <v>0</v>
      </c>
      <c r="J23" s="2">
        <f>IFERROR(VLOOKUP(F23,Stagionalità!$A$6:$M$103,5,FALSE)*C23,"")</f>
        <v>0</v>
      </c>
      <c r="K23" s="2">
        <f>IFERROR(VLOOKUP(F23,Stagionalità!$A$6:$M$103,6,FALSE)*C23,"")</f>
        <v>0</v>
      </c>
      <c r="L23" s="2">
        <f>IFERROR(VLOOKUP(F23,Stagionalità!$A$6:$M$103,7,FALSE)*C23,"")</f>
        <v>0</v>
      </c>
      <c r="M23" s="2">
        <f>IFERROR(VLOOKUP(F23,Stagionalità!$A$6:$M$103,8,FALSE)*C23,"")</f>
        <v>0</v>
      </c>
      <c r="N23" s="2">
        <f>IFERROR(VLOOKUP(F23,Stagionalità!$A$6:$M$103,9,FALSE)*C23,"")</f>
        <v>0</v>
      </c>
      <c r="O23" s="2">
        <f>IFERROR(VLOOKUP(F23,Stagionalità!$A$6:$M$103,10,FALSE)*C23,"")</f>
        <v>2682.0591291359547</v>
      </c>
      <c r="P23" s="2">
        <f>IFERROR(VLOOKUP(F23,Stagionalità!$A$6:$M$103,11,FALSE)*C23,"")</f>
        <v>12317.940870864044</v>
      </c>
      <c r="Q23" s="2">
        <f>IFERROR(VLOOKUP(F23,Stagionalità!$A$6:$M$103,12,FALSE)*C23,"")</f>
        <v>0</v>
      </c>
      <c r="R23" s="2">
        <f>IFERROR(VLOOKUP(F23,Stagionalità!$A$6:$M$103,13,FALSE)*C23,"")</f>
        <v>0</v>
      </c>
    </row>
    <row r="24" spans="2:18" x14ac:dyDescent="0.3">
      <c r="B24" s="28" t="s">
        <v>56</v>
      </c>
      <c r="C24" s="29">
        <v>12000</v>
      </c>
      <c r="F24" s="23" t="str">
        <f t="shared" si="0"/>
        <v>System Group (Sab)</v>
      </c>
      <c r="G24" s="2">
        <f>IFERROR(VLOOKUP(F24,Stagionalità!$A$6:$M$103,2,FALSE)*C24,"")</f>
        <v>0</v>
      </c>
      <c r="H24" s="2">
        <f>IFERROR(VLOOKUP(F24,Stagionalità!$A$6:$M$103,3,FALSE)*C24,"")</f>
        <v>780.87421152981631</v>
      </c>
      <c r="I24" s="2">
        <f>IFERROR(VLOOKUP(F24,Stagionalità!$A$6:$M$103,4,FALSE)*C24,"")</f>
        <v>2617.8162180420686</v>
      </c>
      <c r="J24" s="2">
        <f>IFERROR(VLOOKUP(F24,Stagionalità!$A$6:$M$103,5,FALSE)*C24,"")</f>
        <v>1748.5224074967896</v>
      </c>
      <c r="K24" s="2">
        <f>IFERROR(VLOOKUP(F24,Stagionalità!$A$6:$M$103,6,FALSE)*C24,"")</f>
        <v>545.41977370212362</v>
      </c>
      <c r="L24" s="2">
        <f>IFERROR(VLOOKUP(F24,Stagionalità!$A$6:$M$103,7,FALSE)*C24,"")</f>
        <v>1392.8570541536928</v>
      </c>
      <c r="M24" s="2">
        <f>IFERROR(VLOOKUP(F24,Stagionalità!$A$6:$M$103,8,FALSE)*C24,"")</f>
        <v>2394.2835239018541</v>
      </c>
      <c r="N24" s="2">
        <f>IFERROR(VLOOKUP(F24,Stagionalità!$A$6:$M$103,9,FALSE)*C24,"")</f>
        <v>0</v>
      </c>
      <c r="O24" s="2">
        <f>IFERROR(VLOOKUP(F24,Stagionalità!$A$6:$M$103,10,FALSE)*C24,"")</f>
        <v>680.53286882687553</v>
      </c>
      <c r="P24" s="2">
        <f>IFERROR(VLOOKUP(F24,Stagionalità!$A$6:$M$103,11,FALSE)*C24,"")</f>
        <v>980.5634182950746</v>
      </c>
      <c r="Q24" s="2">
        <f>IFERROR(VLOOKUP(F24,Stagionalità!$A$6:$M$103,12,FALSE)*C24,"")</f>
        <v>977.77174331492313</v>
      </c>
      <c r="R24" s="2">
        <f>IFERROR(VLOOKUP(F24,Stagionalità!$A$6:$M$103,13,FALSE)*C24,"")</f>
        <v>0</v>
      </c>
    </row>
    <row r="25" spans="2:18" x14ac:dyDescent="0.3">
      <c r="B25" s="26" t="s">
        <v>95</v>
      </c>
      <c r="C25" s="27">
        <v>12000</v>
      </c>
      <c r="F25" s="23" t="str">
        <f t="shared" si="0"/>
        <v>Varem</v>
      </c>
      <c r="G25" s="2">
        <f>IFERROR(VLOOKUP(F25,Stagionalità!$A$6:$M$103,2,FALSE)*C25,"")</f>
        <v>2263.0564464527724</v>
      </c>
      <c r="H25" s="2">
        <f>IFERROR(VLOOKUP(F25,Stagionalità!$A$6:$M$103,3,FALSE)*C25,"")</f>
        <v>135.84029822867086</v>
      </c>
      <c r="I25" s="2">
        <f>IFERROR(VLOOKUP(F25,Stagionalità!$A$6:$M$103,4,FALSE)*C25,"")</f>
        <v>1538.0078610915712</v>
      </c>
      <c r="J25" s="2">
        <f>IFERROR(VLOOKUP(F25,Stagionalità!$A$6:$M$103,5,FALSE)*C25,"")</f>
        <v>2077.6968352946324</v>
      </c>
      <c r="K25" s="2">
        <f>IFERROR(VLOOKUP(F25,Stagionalità!$A$6:$M$103,6,FALSE)*C25,"")</f>
        <v>947.2416629904734</v>
      </c>
      <c r="L25" s="2">
        <f>IFERROR(VLOOKUP(F25,Stagionalità!$A$6:$M$103,7,FALSE)*C25,"")</f>
        <v>854.97518072959485</v>
      </c>
      <c r="M25" s="2">
        <f>IFERROR(VLOOKUP(F25,Stagionalità!$A$6:$M$103,8,FALSE)*C25,"")</f>
        <v>0</v>
      </c>
      <c r="N25" s="2">
        <f>IFERROR(VLOOKUP(F25,Stagionalità!$A$6:$M$103,9,FALSE)*C25,"")</f>
        <v>0</v>
      </c>
      <c r="O25" s="2">
        <f>IFERROR(VLOOKUP(F25,Stagionalità!$A$6:$M$103,10,FALSE)*C25,"")</f>
        <v>2544.7998760030036</v>
      </c>
      <c r="P25" s="2">
        <f>IFERROR(VLOOKUP(F25,Stagionalità!$A$6:$M$103,11,FALSE)*C25,"")</f>
        <v>1638.3818392092808</v>
      </c>
      <c r="Q25" s="2">
        <f>IFERROR(VLOOKUP(F25,Stagionalità!$A$6:$M$103,12,FALSE)*C25,"")</f>
        <v>0</v>
      </c>
      <c r="R25" s="2">
        <f>IFERROR(VLOOKUP(F25,Stagionalità!$A$6:$M$103,13,FALSE)*C25,"")</f>
        <v>0</v>
      </c>
    </row>
    <row r="26" spans="2:18" x14ac:dyDescent="0.3">
      <c r="B26" s="28" t="s">
        <v>91</v>
      </c>
      <c r="C26" s="29">
        <v>11000</v>
      </c>
      <c r="F26" s="23" t="str">
        <f t="shared" si="0"/>
        <v xml:space="preserve">Bernasconi </v>
      </c>
      <c r="G26" s="2">
        <f>IFERROR(VLOOKUP(F26,Stagionalità!$A$6:$M$103,2,FALSE)*C26,"")</f>
        <v>0</v>
      </c>
      <c r="H26" s="2">
        <f>IFERROR(VLOOKUP(F26,Stagionalità!$A$6:$M$103,3,FALSE)*C26,"")</f>
        <v>1412.1337045697019</v>
      </c>
      <c r="I26" s="2">
        <f>IFERROR(VLOOKUP(F26,Stagionalità!$A$6:$M$103,4,FALSE)*C26,"")</f>
        <v>0</v>
      </c>
      <c r="J26" s="2">
        <f>IFERROR(VLOOKUP(F26,Stagionalità!$A$6:$M$103,5,FALSE)*C26,"")</f>
        <v>1273.4739471620117</v>
      </c>
      <c r="K26" s="2">
        <f>IFERROR(VLOOKUP(F26,Stagionalità!$A$6:$M$103,6,FALSE)*C26,"")</f>
        <v>137.97484117749858</v>
      </c>
      <c r="L26" s="2">
        <f>IFERROR(VLOOKUP(F26,Stagionalità!$A$6:$M$103,7,FALSE)*C26,"")</f>
        <v>6097.6354126782917</v>
      </c>
      <c r="M26" s="2">
        <f>IFERROR(VLOOKUP(F26,Stagionalità!$A$6:$M$103,8,FALSE)*C26,"")</f>
        <v>1612.1087985249674</v>
      </c>
      <c r="N26" s="2">
        <f>IFERROR(VLOOKUP(F26,Stagionalità!$A$6:$M$103,9,FALSE)*C26,"")</f>
        <v>466.67329588752892</v>
      </c>
      <c r="O26" s="2">
        <f>IFERROR(VLOOKUP(F26,Stagionalità!$A$6:$M$103,10,FALSE)*C26,"")</f>
        <v>0</v>
      </c>
      <c r="P26" s="2">
        <f>IFERROR(VLOOKUP(F26,Stagionalità!$A$6:$M$103,11,FALSE)*C26,"")</f>
        <v>0</v>
      </c>
      <c r="Q26" s="2">
        <f>IFERROR(VLOOKUP(F26,Stagionalità!$A$6:$M$103,12,FALSE)*C26,"")</f>
        <v>0</v>
      </c>
      <c r="R26" s="2">
        <f>IFERROR(VLOOKUP(F26,Stagionalità!$A$6:$M$103,13,FALSE)*C26,"")</f>
        <v>0</v>
      </c>
    </row>
    <row r="27" spans="2:18" x14ac:dyDescent="0.3">
      <c r="B27" s="26" t="s">
        <v>40</v>
      </c>
      <c r="C27" s="27">
        <v>10000</v>
      </c>
      <c r="F27" s="23" t="str">
        <f t="shared" si="0"/>
        <v>Sabiana</v>
      </c>
      <c r="G27" s="2">
        <f>IFERROR(VLOOKUP(F27,Stagionalità!$A$6:$M$103,2,FALSE)*C27,"")</f>
        <v>0</v>
      </c>
      <c r="H27" s="2">
        <f>IFERROR(VLOOKUP(F27,Stagionalità!$A$6:$M$103,3,FALSE)*C27,"")</f>
        <v>0</v>
      </c>
      <c r="I27" s="2">
        <f>IFERROR(VLOOKUP(F27,Stagionalità!$A$6:$M$103,4,FALSE)*C27,"")</f>
        <v>0</v>
      </c>
      <c r="J27" s="2">
        <f>IFERROR(VLOOKUP(F27,Stagionalità!$A$6:$M$103,5,FALSE)*C27,"")</f>
        <v>4882.3442233605338</v>
      </c>
      <c r="K27" s="2">
        <f>IFERROR(VLOOKUP(F27,Stagionalità!$A$6:$M$103,6,FALSE)*C27,"")</f>
        <v>63.268332206139185</v>
      </c>
      <c r="L27" s="2">
        <f>IFERROR(VLOOKUP(F27,Stagionalità!$A$6:$M$103,7,FALSE)*C27,"")</f>
        <v>207.63447905938571</v>
      </c>
      <c r="M27" s="2">
        <f>IFERROR(VLOOKUP(F27,Stagionalità!$A$6:$M$103,8,FALSE)*C27,"")</f>
        <v>0</v>
      </c>
      <c r="N27" s="2">
        <f>IFERROR(VLOOKUP(F27,Stagionalità!$A$6:$M$103,9,FALSE)*C27,"")</f>
        <v>0.1203678139473605</v>
      </c>
      <c r="O27" s="2">
        <f>IFERROR(VLOOKUP(F27,Stagionalità!$A$6:$M$103,10,FALSE)*C27,"")</f>
        <v>4415.4901339768994</v>
      </c>
      <c r="P27" s="2">
        <f>IFERROR(VLOOKUP(F27,Stagionalità!$A$6:$M$103,11,FALSE)*C27,"")</f>
        <v>431.14246358309435</v>
      </c>
      <c r="Q27" s="2">
        <f>IFERROR(VLOOKUP(F27,Stagionalità!$A$6:$M$103,12,FALSE)*C27,"")</f>
        <v>0</v>
      </c>
      <c r="R27" s="2">
        <f>IFERROR(VLOOKUP(F27,Stagionalità!$A$6:$M$103,13,FALSE)*C27,"")</f>
        <v>0</v>
      </c>
    </row>
    <row r="28" spans="2:18" x14ac:dyDescent="0.3">
      <c r="B28" s="28" t="s">
        <v>60</v>
      </c>
      <c r="C28" s="29">
        <v>10000</v>
      </c>
      <c r="F28" s="23" t="str">
        <f t="shared" si="0"/>
        <v>LG</v>
      </c>
      <c r="G28" s="2">
        <f>IFERROR(VLOOKUP(F28,Stagionalità!$A$6:$M$103,2,FALSE)*C28,"")</f>
        <v>0</v>
      </c>
      <c r="H28" s="2">
        <f>IFERROR(VLOOKUP(F28,Stagionalità!$A$6:$M$103,3,FALSE)*C28,"")</f>
        <v>319.71025782218823</v>
      </c>
      <c r="I28" s="2">
        <f>IFERROR(VLOOKUP(F28,Stagionalità!$A$6:$M$103,4,FALSE)*C28,"")</f>
        <v>902.50748754314577</v>
      </c>
      <c r="J28" s="2">
        <f>IFERROR(VLOOKUP(F28,Stagionalità!$A$6:$M$103,5,FALSE)*C28,"")</f>
        <v>246.43306427423437</v>
      </c>
      <c r="K28" s="2">
        <f>IFERROR(VLOOKUP(F28,Stagionalità!$A$6:$M$103,6,FALSE)*C28,"")</f>
        <v>3813.9060128664869</v>
      </c>
      <c r="L28" s="2">
        <f>IFERROR(VLOOKUP(F28,Stagionalità!$A$6:$M$103,7,FALSE)*C28,"")</f>
        <v>2218.7123664217825</v>
      </c>
      <c r="M28" s="2">
        <f>IFERROR(VLOOKUP(F28,Stagionalità!$A$6:$M$103,8,FALSE)*C28,"")</f>
        <v>2498.7308110721619</v>
      </c>
      <c r="N28" s="2">
        <f>IFERROR(VLOOKUP(F28,Stagionalità!$A$6:$M$103,9,FALSE)*C28,"")</f>
        <v>0</v>
      </c>
      <c r="O28" s="2">
        <f>IFERROR(VLOOKUP(F28,Stagionalità!$A$6:$M$103,10,FALSE)*C28,"")</f>
        <v>0</v>
      </c>
      <c r="P28" s="2">
        <f>IFERROR(VLOOKUP(F28,Stagionalità!$A$6:$M$103,11,FALSE)*C28,"")</f>
        <v>0</v>
      </c>
      <c r="Q28" s="2">
        <f>IFERROR(VLOOKUP(F28,Stagionalità!$A$6:$M$103,12,FALSE)*C28,"")</f>
        <v>194.28663523913113</v>
      </c>
      <c r="R28" s="2">
        <f>IFERROR(VLOOKUP(F28,Stagionalità!$A$6:$M$103,13,FALSE)*C28,"")</f>
        <v>0</v>
      </c>
    </row>
    <row r="29" spans="2:18" x14ac:dyDescent="0.3">
      <c r="B29" s="26" t="s">
        <v>31</v>
      </c>
      <c r="C29" s="27">
        <v>9000</v>
      </c>
      <c r="F29" s="23" t="str">
        <f t="shared" si="0"/>
        <v xml:space="preserve">L'isolante K-Flex </v>
      </c>
      <c r="G29" s="2">
        <f>IFERROR(VLOOKUP(F29,Stagionalità!$A$6:$M$103,2,FALSE)*C29,"")</f>
        <v>0</v>
      </c>
      <c r="H29" s="2">
        <f>IFERROR(VLOOKUP(F29,Stagionalità!$A$6:$M$103,3,FALSE)*C29,"")</f>
        <v>1452.4090283163705</v>
      </c>
      <c r="I29" s="2">
        <f>IFERROR(VLOOKUP(F29,Stagionalità!$A$6:$M$103,4,FALSE)*C29,"")</f>
        <v>1593.1876098070554</v>
      </c>
      <c r="J29" s="2">
        <f>IFERROR(VLOOKUP(F29,Stagionalità!$A$6:$M$103,5,FALSE)*C29,"")</f>
        <v>-15.598537488722497</v>
      </c>
      <c r="K29" s="2">
        <f>IFERROR(VLOOKUP(F29,Stagionalità!$A$6:$M$103,6,FALSE)*C29,"")</f>
        <v>0</v>
      </c>
      <c r="L29" s="2">
        <f>IFERROR(VLOOKUP(F29,Stagionalità!$A$6:$M$103,7,FALSE)*C29,"")</f>
        <v>3545.1237753050855</v>
      </c>
      <c r="M29" s="2">
        <f>IFERROR(VLOOKUP(F29,Stagionalità!$A$6:$M$103,8,FALSE)*C29,"")</f>
        <v>0</v>
      </c>
      <c r="N29" s="2">
        <f>IFERROR(VLOOKUP(F29,Stagionalità!$A$6:$M$103,9,FALSE)*C29,"")</f>
        <v>0</v>
      </c>
      <c r="O29" s="2">
        <f>IFERROR(VLOOKUP(F29,Stagionalità!$A$6:$M$103,10,FALSE)*C29,"")</f>
        <v>0</v>
      </c>
      <c r="P29" s="2">
        <f>IFERROR(VLOOKUP(F29,Stagionalità!$A$6:$M$103,11,FALSE)*C29,"")</f>
        <v>2424.8781240602102</v>
      </c>
      <c r="Q29" s="2">
        <f>IFERROR(VLOOKUP(F29,Stagionalità!$A$6:$M$103,12,FALSE)*C29,"")</f>
        <v>0</v>
      </c>
      <c r="R29" s="2">
        <f>IFERROR(VLOOKUP(F29,Stagionalità!$A$6:$M$103,13,FALSE)*C29,"")</f>
        <v>0</v>
      </c>
    </row>
    <row r="30" spans="2:18" x14ac:dyDescent="0.3">
      <c r="B30" s="28" t="s">
        <v>45</v>
      </c>
      <c r="C30" s="29">
        <v>8000</v>
      </c>
      <c r="F30" s="23" t="str">
        <f t="shared" si="0"/>
        <v>Fimi</v>
      </c>
      <c r="G30" s="2">
        <f>IFERROR(VLOOKUP(F30,Stagionalità!$A$6:$M$103,2,FALSE)*C30,"")</f>
        <v>535.8550621866558</v>
      </c>
      <c r="H30" s="2">
        <f>IFERROR(VLOOKUP(F30,Stagionalità!$A$6:$M$103,3,FALSE)*C30,"")</f>
        <v>1040.7213167009484</v>
      </c>
      <c r="I30" s="2">
        <f>IFERROR(VLOOKUP(F30,Stagionalità!$A$6:$M$103,4,FALSE)*C30,"")</f>
        <v>813.44234236211139</v>
      </c>
      <c r="J30" s="2">
        <f>IFERROR(VLOOKUP(F30,Stagionalità!$A$6:$M$103,5,FALSE)*C30,"")</f>
        <v>112.03645850777411</v>
      </c>
      <c r="K30" s="2">
        <f>IFERROR(VLOOKUP(F30,Stagionalità!$A$6:$M$103,6,FALSE)*C30,"")</f>
        <v>830.4058041648716</v>
      </c>
      <c r="L30" s="2">
        <f>IFERROR(VLOOKUP(F30,Stagionalità!$A$6:$M$103,7,FALSE)*C30,"")</f>
        <v>0</v>
      </c>
      <c r="M30" s="2">
        <f>IFERROR(VLOOKUP(F30,Stagionalità!$A$6:$M$103,8,FALSE)*C30,"")</f>
        <v>1414.0468273776048</v>
      </c>
      <c r="N30" s="2">
        <f>IFERROR(VLOOKUP(F30,Stagionalità!$A$6:$M$103,9,FALSE)*C30,"")</f>
        <v>0</v>
      </c>
      <c r="O30" s="2">
        <f>IFERROR(VLOOKUP(F30,Stagionalità!$A$6:$M$103,10,FALSE)*C30,"")</f>
        <v>2106.9340228974388</v>
      </c>
      <c r="P30" s="2">
        <f>IFERROR(VLOOKUP(F30,Stagionalità!$A$6:$M$103,11,FALSE)*C30,"")</f>
        <v>0</v>
      </c>
      <c r="Q30" s="2">
        <f>IFERROR(VLOOKUP(F30,Stagionalità!$A$6:$M$103,12,FALSE)*C30,"")</f>
        <v>1635.7359899568171</v>
      </c>
      <c r="R30" s="2">
        <f>IFERROR(VLOOKUP(F30,Stagionalità!$A$6:$M$103,13,FALSE)*C30,"")</f>
        <v>0</v>
      </c>
    </row>
    <row r="31" spans="2:18" x14ac:dyDescent="0.3">
      <c r="B31" s="26" t="s">
        <v>138</v>
      </c>
      <c r="C31" s="27">
        <v>8000</v>
      </c>
      <c r="F31" s="23" t="str">
        <f t="shared" si="0"/>
        <v>Arbi arredobagno</v>
      </c>
      <c r="G31" s="2">
        <f>IFERROR(VLOOKUP(F31,Stagionalità!$A$6:$M$103,2,FALSE)*C31,"")</f>
        <v>106.76819162836517</v>
      </c>
      <c r="H31" s="2">
        <f>IFERROR(VLOOKUP(F31,Stagionalità!$A$6:$M$103,3,FALSE)*C31,"")</f>
        <v>1190.5805541292521</v>
      </c>
      <c r="I31" s="2">
        <f>IFERROR(VLOOKUP(F31,Stagionalità!$A$6:$M$103,4,FALSE)*C31,"")</f>
        <v>442.43509624416072</v>
      </c>
      <c r="J31" s="2">
        <f>IFERROR(VLOOKUP(F31,Stagionalità!$A$6:$M$103,5,FALSE)*C31,"")</f>
        <v>59.913085949730096</v>
      </c>
      <c r="K31" s="2">
        <f>IFERROR(VLOOKUP(F31,Stagionalità!$A$6:$M$103,6,FALSE)*C31,"")</f>
        <v>1118.3776043949617</v>
      </c>
      <c r="L31" s="2">
        <f>IFERROR(VLOOKUP(F31,Stagionalità!$A$6:$M$103,7,FALSE)*C31,"")</f>
        <v>2600.0743069209793</v>
      </c>
      <c r="M31" s="2">
        <f>IFERROR(VLOOKUP(F31,Stagionalità!$A$6:$M$103,8,FALSE)*C31,"")</f>
        <v>0</v>
      </c>
      <c r="N31" s="2">
        <f>IFERROR(VLOOKUP(F31,Stagionalità!$A$6:$M$103,9,FALSE)*C31,"")</f>
        <v>0</v>
      </c>
      <c r="O31" s="2">
        <f>IFERROR(VLOOKUP(F31,Stagionalità!$A$6:$M$103,10,FALSE)*C31,"")</f>
        <v>1214.392165211837</v>
      </c>
      <c r="P31" s="2">
        <f>IFERROR(VLOOKUP(F31,Stagionalità!$A$6:$M$103,11,FALSE)*C31,"")</f>
        <v>0</v>
      </c>
      <c r="Q31" s="2">
        <f>IFERROR(VLOOKUP(F31,Stagionalità!$A$6:$M$103,12,FALSE)*C31,"")</f>
        <v>3653.1620099604661</v>
      </c>
      <c r="R31" s="2">
        <f>IFERROR(VLOOKUP(F31,Stagionalità!$A$6:$M$103,13,FALSE)*C31,"")</f>
        <v>0</v>
      </c>
    </row>
    <row r="32" spans="2:18" x14ac:dyDescent="0.3">
      <c r="B32" s="28" t="s">
        <v>39</v>
      </c>
      <c r="C32" s="29">
        <v>7000</v>
      </c>
      <c r="F32" s="23" t="str">
        <f t="shared" si="0"/>
        <v>Bwt/Cillichemie</v>
      </c>
      <c r="G32" s="2">
        <f>IFERROR(VLOOKUP(F32,Stagionalità!$A$6:$M$103,2,FALSE)*C32,"")</f>
        <v>0</v>
      </c>
      <c r="H32" s="2">
        <f>IFERROR(VLOOKUP(F32,Stagionalità!$A$6:$M$103,3,FALSE)*C32,"")</f>
        <v>0</v>
      </c>
      <c r="I32" s="2">
        <f>IFERROR(VLOOKUP(F32,Stagionalità!$A$6:$M$103,4,FALSE)*C32,"")</f>
        <v>1898.5898911925408</v>
      </c>
      <c r="J32" s="2">
        <f>IFERROR(VLOOKUP(F32,Stagionalità!$A$6:$M$103,5,FALSE)*C32,"")</f>
        <v>1520.5382336010264</v>
      </c>
      <c r="K32" s="2">
        <f>IFERROR(VLOOKUP(F32,Stagionalità!$A$6:$M$103,6,FALSE)*C32,"")</f>
        <v>428.56974341068479</v>
      </c>
      <c r="L32" s="2">
        <f>IFERROR(VLOOKUP(F32,Stagionalità!$A$6:$M$103,7,FALSE)*C32,"")</f>
        <v>164.03101909084873</v>
      </c>
      <c r="M32" s="2">
        <f>IFERROR(VLOOKUP(F32,Stagionalità!$A$6:$M$103,8,FALSE)*C32,"")</f>
        <v>862.0608302584767</v>
      </c>
      <c r="N32" s="2">
        <f>IFERROR(VLOOKUP(F32,Stagionalità!$A$6:$M$103,9,FALSE)*C32,"")</f>
        <v>0</v>
      </c>
      <c r="O32" s="2">
        <f>IFERROR(VLOOKUP(F32,Stagionalità!$A$6:$M$103,10,FALSE)*C32,"")</f>
        <v>945.50072192286291</v>
      </c>
      <c r="P32" s="2">
        <f>IFERROR(VLOOKUP(F32,Stagionalità!$A$6:$M$103,11,FALSE)*C32,"")</f>
        <v>0</v>
      </c>
      <c r="Q32" s="2">
        <f>IFERROR(VLOOKUP(F32,Stagionalità!$A$6:$M$103,12,FALSE)*C32,"")</f>
        <v>1724.1546896675377</v>
      </c>
      <c r="R32" s="2">
        <f>IFERROR(VLOOKUP(F32,Stagionalità!$A$6:$M$103,13,FALSE)*C32,"")</f>
        <v>0</v>
      </c>
    </row>
    <row r="33" spans="2:18" x14ac:dyDescent="0.3">
      <c r="B33" s="26" t="s">
        <v>21</v>
      </c>
      <c r="C33" s="27">
        <v>6000</v>
      </c>
      <c r="F33" s="23" t="str">
        <f t="shared" si="0"/>
        <v xml:space="preserve">Omp Tea </v>
      </c>
      <c r="G33" s="2">
        <f>IFERROR(VLOOKUP(F33,Stagionalità!$A$6:$M$103,2,FALSE)*C33,"")</f>
        <v>0</v>
      </c>
      <c r="H33" s="2">
        <f>IFERROR(VLOOKUP(F33,Stagionalità!$A$6:$M$103,3,FALSE)*C33,"")</f>
        <v>1397.5416370725768</v>
      </c>
      <c r="I33" s="2">
        <f>IFERROR(VLOOKUP(F33,Stagionalità!$A$6:$M$103,4,FALSE)*C33,"")</f>
        <v>0</v>
      </c>
      <c r="J33" s="2">
        <f>IFERROR(VLOOKUP(F33,Stagionalità!$A$6:$M$103,5,FALSE)*C33,"")</f>
        <v>868.18188406847457</v>
      </c>
      <c r="K33" s="2">
        <f>IFERROR(VLOOKUP(F33,Stagionalità!$A$6:$M$103,6,FALSE)*C33,"")</f>
        <v>0</v>
      </c>
      <c r="L33" s="2">
        <f>IFERROR(VLOOKUP(F33,Stagionalità!$A$6:$M$103,7,FALSE)*C33,"")</f>
        <v>1721.4193567090406</v>
      </c>
      <c r="M33" s="2">
        <f>IFERROR(VLOOKUP(F33,Stagionalità!$A$6:$M$103,8,FALSE)*C33,"")</f>
        <v>0</v>
      </c>
      <c r="N33" s="2">
        <f>IFERROR(VLOOKUP(F33,Stagionalità!$A$6:$M$103,9,FALSE)*C33,"")</f>
        <v>0</v>
      </c>
      <c r="O33" s="2">
        <f>IFERROR(VLOOKUP(F33,Stagionalità!$A$6:$M$103,10,FALSE)*C33,"")</f>
        <v>0</v>
      </c>
      <c r="P33" s="2">
        <f>IFERROR(VLOOKUP(F33,Stagionalità!$A$6:$M$103,11,FALSE)*C33,"")</f>
        <v>2012.857122149908</v>
      </c>
      <c r="Q33" s="2">
        <f>IFERROR(VLOOKUP(F33,Stagionalità!$A$6:$M$103,12,FALSE)*C33,"")</f>
        <v>0</v>
      </c>
      <c r="R33" s="2">
        <f>IFERROR(VLOOKUP(F33,Stagionalità!$A$6:$M$103,13,FALSE)*C33,"")</f>
        <v>0</v>
      </c>
    </row>
    <row r="34" spans="2:18" x14ac:dyDescent="0.3">
      <c r="B34" s="28" t="s">
        <v>49</v>
      </c>
      <c r="C34" s="29">
        <v>6000</v>
      </c>
      <c r="F34" s="23" t="str">
        <f t="shared" si="0"/>
        <v>Fluidmaster</v>
      </c>
      <c r="G34" s="2">
        <f>IFERROR(VLOOKUP(F34,Stagionalità!$A$6:$M$103,2,FALSE)*C34,"")</f>
        <v>1221.533951640642</v>
      </c>
      <c r="H34" s="2">
        <f>IFERROR(VLOOKUP(F34,Stagionalità!$A$6:$M$103,3,FALSE)*C34,"")</f>
        <v>-0.44622244808792272</v>
      </c>
      <c r="I34" s="2">
        <f>IFERROR(VLOOKUP(F34,Stagionalità!$A$6:$M$103,4,FALSE)*C34,"")</f>
        <v>1810.1199532705932</v>
      </c>
      <c r="J34" s="2">
        <f>IFERROR(VLOOKUP(F34,Stagionalità!$A$6:$M$103,5,FALSE)*C34,"")</f>
        <v>0</v>
      </c>
      <c r="K34" s="2">
        <f>IFERROR(VLOOKUP(F34,Stagionalità!$A$6:$M$103,6,FALSE)*C34,"")</f>
        <v>1418.0019770133465</v>
      </c>
      <c r="L34" s="2">
        <f>IFERROR(VLOOKUP(F34,Stagionalità!$A$6:$M$103,7,FALSE)*C34,"")</f>
        <v>164.95356497649632</v>
      </c>
      <c r="M34" s="2">
        <f>IFERROR(VLOOKUP(F34,Stagionalità!$A$6:$M$103,8,FALSE)*C34,"")</f>
        <v>0</v>
      </c>
      <c r="N34" s="2">
        <f>IFERROR(VLOOKUP(F34,Stagionalità!$A$6:$M$103,9,FALSE)*C34,"")</f>
        <v>1288.9879117099301</v>
      </c>
      <c r="O34" s="2">
        <f>IFERROR(VLOOKUP(F34,Stagionalità!$A$6:$M$103,10,FALSE)*C34,"")</f>
        <v>96.848863837079492</v>
      </c>
      <c r="P34" s="2">
        <f>IFERROR(VLOOKUP(F34,Stagionalità!$A$6:$M$103,11,FALSE)*C34,"")</f>
        <v>0</v>
      </c>
      <c r="Q34" s="2">
        <f>IFERROR(VLOOKUP(F34,Stagionalità!$A$6:$M$103,12,FALSE)*C34,"")</f>
        <v>1305.1262902491098</v>
      </c>
      <c r="R34" s="2">
        <f>IFERROR(VLOOKUP(F34,Stagionalità!$A$6:$M$103,13,FALSE)*C34,"")</f>
        <v>0</v>
      </c>
    </row>
    <row r="35" spans="2:18" x14ac:dyDescent="0.3">
      <c r="B35" s="26" t="s">
        <v>15</v>
      </c>
      <c r="C35" s="27">
        <v>5000</v>
      </c>
      <c r="F35" s="23" t="str">
        <f t="shared" si="0"/>
        <v xml:space="preserve">Global </v>
      </c>
      <c r="G35" s="2">
        <f>IFERROR(VLOOKUP(F35,Stagionalità!$A$6:$M$103,2,FALSE)*C35,"")</f>
        <v>0</v>
      </c>
      <c r="H35" s="2">
        <f>IFERROR(VLOOKUP(F35,Stagionalità!$A$6:$M$103,3,FALSE)*C35,"")</f>
        <v>0</v>
      </c>
      <c r="I35" s="2">
        <f>IFERROR(VLOOKUP(F35,Stagionalità!$A$6:$M$103,4,FALSE)*C35,"")</f>
        <v>1552.7144315861131</v>
      </c>
      <c r="J35" s="2">
        <f>IFERROR(VLOOKUP(F35,Stagionalità!$A$6:$M$103,5,FALSE)*C35,"")</f>
        <v>0</v>
      </c>
      <c r="K35" s="2">
        <f>IFERROR(VLOOKUP(F35,Stagionalità!$A$6:$M$103,6,FALSE)*C35,"")</f>
        <v>0</v>
      </c>
      <c r="L35" s="2">
        <f>IFERROR(VLOOKUP(F35,Stagionalità!$A$6:$M$103,7,FALSE)*C35,"")</f>
        <v>0</v>
      </c>
      <c r="M35" s="2">
        <f>IFERROR(VLOOKUP(F35,Stagionalità!$A$6:$M$103,8,FALSE)*C35,"")</f>
        <v>0</v>
      </c>
      <c r="N35" s="2">
        <f>IFERROR(VLOOKUP(F35,Stagionalità!$A$6:$M$103,9,FALSE)*C35,"")</f>
        <v>0</v>
      </c>
      <c r="O35" s="2">
        <f>IFERROR(VLOOKUP(F35,Stagionalità!$A$6:$M$103,10,FALSE)*C35,"")</f>
        <v>2139.0459650968496</v>
      </c>
      <c r="P35" s="2">
        <f>IFERROR(VLOOKUP(F35,Stagionalità!$A$6:$M$103,11,FALSE)*C35,"")</f>
        <v>0</v>
      </c>
      <c r="Q35" s="2">
        <f>IFERROR(VLOOKUP(F35,Stagionalità!$A$6:$M$103,12,FALSE)*C35,"")</f>
        <v>2325.5035893310232</v>
      </c>
      <c r="R35" s="2">
        <f>IFERROR(VLOOKUP(F35,Stagionalità!$A$6:$M$103,13,FALSE)*C35,"")</f>
        <v>0</v>
      </c>
    </row>
    <row r="36" spans="2:18" x14ac:dyDescent="0.3">
      <c r="B36" s="28" t="s">
        <v>66</v>
      </c>
      <c r="C36" s="29">
        <v>5000</v>
      </c>
      <c r="F36" s="23" t="str">
        <f t="shared" si="0"/>
        <v>Arredamenti Montegrappa</v>
      </c>
      <c r="G36" s="2">
        <f>IFERROR(VLOOKUP(F36,Stagionalità!$A$6:$M$103,2,FALSE)*C36,"")</f>
        <v>606.18954443231246</v>
      </c>
      <c r="H36" s="2">
        <f>IFERROR(VLOOKUP(F36,Stagionalità!$A$6:$M$103,3,FALSE)*C36,"")</f>
        <v>0</v>
      </c>
      <c r="I36" s="2">
        <f>IFERROR(VLOOKUP(F36,Stagionalità!$A$6:$M$103,4,FALSE)*C36,"")</f>
        <v>970.08294716141438</v>
      </c>
      <c r="J36" s="2">
        <f>IFERROR(VLOOKUP(F36,Stagionalità!$A$6:$M$103,5,FALSE)*C36,"")</f>
        <v>0</v>
      </c>
      <c r="K36" s="2">
        <f>IFERROR(VLOOKUP(F36,Stagionalità!$A$6:$M$103,6,FALSE)*C36,"")</f>
        <v>0</v>
      </c>
      <c r="L36" s="2">
        <f>IFERROR(VLOOKUP(F36,Stagionalità!$A$6:$M$103,7,FALSE)*C36,"")</f>
        <v>1286.8261900577927</v>
      </c>
      <c r="M36" s="2">
        <f>IFERROR(VLOOKUP(F36,Stagionalità!$A$6:$M$103,8,FALSE)*C36,"")</f>
        <v>0</v>
      </c>
      <c r="N36" s="2">
        <f>IFERROR(VLOOKUP(F36,Stagionalità!$A$6:$M$103,9,FALSE)*C36,"")</f>
        <v>22.459508714289381</v>
      </c>
      <c r="O36" s="2">
        <f>IFERROR(VLOOKUP(F36,Stagionalità!$A$6:$M$103,10,FALSE)*C36,"")</f>
        <v>2114.4418096341915</v>
      </c>
      <c r="P36" s="2">
        <f>IFERROR(VLOOKUP(F36,Stagionalità!$A$6:$M$103,11,FALSE)*C36,"")</f>
        <v>0</v>
      </c>
      <c r="Q36" s="2">
        <f>IFERROR(VLOOKUP(F36,Stagionalità!$A$6:$M$103,12,FALSE)*C36,"")</f>
        <v>0</v>
      </c>
      <c r="R36" s="2">
        <f>IFERROR(VLOOKUP(F36,Stagionalità!$A$6:$M$103,13,FALSE)*C36,"")</f>
        <v>0</v>
      </c>
    </row>
    <row r="37" spans="2:18" x14ac:dyDescent="0.3">
      <c r="B37" s="26" t="s">
        <v>47</v>
      </c>
      <c r="C37" s="27">
        <v>4000</v>
      </c>
      <c r="F37" s="23" t="str">
        <f t="shared" si="0"/>
        <v xml:space="preserve">Ercos </v>
      </c>
      <c r="G37" s="2">
        <f>IFERROR(VLOOKUP(F37,Stagionalità!$A$6:$M$103,2,FALSE)*C37,"")</f>
        <v>584.21246586661607</v>
      </c>
      <c r="H37" s="2">
        <f>IFERROR(VLOOKUP(F37,Stagionalità!$A$6:$M$103,3,FALSE)*C37,"")</f>
        <v>233.2903781051937</v>
      </c>
      <c r="I37" s="2">
        <f>IFERROR(VLOOKUP(F37,Stagionalità!$A$6:$M$103,4,FALSE)*C37,"")</f>
        <v>0</v>
      </c>
      <c r="J37" s="2">
        <f>IFERROR(VLOOKUP(F37,Stagionalità!$A$6:$M$103,5,FALSE)*C37,"")</f>
        <v>579.5522432471405</v>
      </c>
      <c r="K37" s="2">
        <f>IFERROR(VLOOKUP(F37,Stagionalità!$A$6:$M$103,6,FALSE)*C37,"")</f>
        <v>153.63170050058474</v>
      </c>
      <c r="L37" s="2">
        <f>IFERROR(VLOOKUP(F37,Stagionalità!$A$6:$M$103,7,FALSE)*C37,"")</f>
        <v>446.11331482367359</v>
      </c>
      <c r="M37" s="2">
        <f>IFERROR(VLOOKUP(F37,Stagionalità!$A$6:$M$103,8,FALSE)*C37,"")</f>
        <v>499.01920167365159</v>
      </c>
      <c r="N37" s="2">
        <f>IFERROR(VLOOKUP(F37,Stagionalità!$A$6:$M$103,9,FALSE)*C37,"")</f>
        <v>0</v>
      </c>
      <c r="O37" s="2">
        <f>IFERROR(VLOOKUP(F37,Stagionalità!$A$6:$M$103,10,FALSE)*C37,"")</f>
        <v>418.1382456413416</v>
      </c>
      <c r="P37" s="2">
        <f>IFERROR(VLOOKUP(F37,Stagionalità!$A$6:$M$103,11,FALSE)*C37,"")</f>
        <v>612.6407394097813</v>
      </c>
      <c r="Q37" s="2">
        <f>IFERROR(VLOOKUP(F37,Stagionalità!$A$6:$M$103,12,FALSE)*C37,"")</f>
        <v>788.85483498096812</v>
      </c>
      <c r="R37" s="2">
        <f>IFERROR(VLOOKUP(F37,Stagionalità!$A$6:$M$103,13,FALSE)*C37,"")</f>
        <v>0</v>
      </c>
    </row>
    <row r="38" spans="2:18" x14ac:dyDescent="0.3">
      <c r="B38" s="28" t="s">
        <v>79</v>
      </c>
      <c r="C38" s="29">
        <v>3000</v>
      </c>
      <c r="F38" s="23" t="str">
        <f t="shared" si="0"/>
        <v>Gruppo Salteco</v>
      </c>
      <c r="G38" s="2">
        <f>IFERROR(VLOOKUP(F38,Stagionalità!$A$6:$M$103,2,FALSE)*C38,"")</f>
        <v>387.23108952116587</v>
      </c>
      <c r="H38" s="2">
        <f>IFERROR(VLOOKUP(F38,Stagionalità!$A$6:$M$103,3,FALSE)*C38,"")</f>
        <v>113.11589174184593</v>
      </c>
      <c r="I38" s="2">
        <f>IFERROR(VLOOKUP(F38,Stagionalità!$A$6:$M$103,4,FALSE)*C38,"")</f>
        <v>193.61554476058294</v>
      </c>
      <c r="J38" s="2">
        <f>IFERROR(VLOOKUP(F38,Stagionalità!$A$6:$M$103,5,FALSE)*C38,"")</f>
        <v>193.61554476058294</v>
      </c>
      <c r="K38" s="2">
        <f>IFERROR(VLOOKUP(F38,Stagionalità!$A$6:$M$103,6,FALSE)*C38,"")</f>
        <v>352.53296321998613</v>
      </c>
      <c r="L38" s="2">
        <f>IFERROR(VLOOKUP(F38,Stagionalità!$A$6:$M$103,7,FALSE)*C38,"")</f>
        <v>616.23872310895206</v>
      </c>
      <c r="M38" s="2">
        <f>IFERROR(VLOOKUP(F38,Stagionalità!$A$6:$M$103,8,FALSE)*C38,"")</f>
        <v>0</v>
      </c>
      <c r="N38" s="2">
        <f>IFERROR(VLOOKUP(F38,Stagionalità!$A$6:$M$103,9,FALSE)*C38,"")</f>
        <v>0</v>
      </c>
      <c r="O38" s="2">
        <f>IFERROR(VLOOKUP(F38,Stagionalità!$A$6:$M$103,10,FALSE)*C38,"")</f>
        <v>521.1658570437196</v>
      </c>
      <c r="P38" s="2">
        <f>IFERROR(VLOOKUP(F38,Stagionalità!$A$6:$M$103,11,FALSE)*C38,"")</f>
        <v>0</v>
      </c>
      <c r="Q38" s="2">
        <f>IFERROR(VLOOKUP(F38,Stagionalità!$A$6:$M$103,12,FALSE)*C38,"")</f>
        <v>435.11450381679384</v>
      </c>
      <c r="R38" s="2">
        <f>IFERROR(VLOOKUP(F38,Stagionalità!$A$6:$M$103,13,FALSE)*C38,"")</f>
        <v>0</v>
      </c>
    </row>
    <row r="39" spans="2:18" x14ac:dyDescent="0.3">
      <c r="B39" s="26" t="s">
        <v>30</v>
      </c>
      <c r="C39" s="27">
        <v>3000</v>
      </c>
      <c r="F39" s="23" t="str">
        <f t="shared" si="0"/>
        <v xml:space="preserve">Thermomat Saniline </v>
      </c>
      <c r="G39" s="2">
        <f>IFERROR(VLOOKUP(F39,Stagionalità!$A$6:$M$103,2,FALSE)*C39,"")</f>
        <v>0</v>
      </c>
      <c r="H39" s="2">
        <f>IFERROR(VLOOKUP(F39,Stagionalità!$A$6:$M$103,3,FALSE)*C39,"")</f>
        <v>207.5912408759124</v>
      </c>
      <c r="I39" s="2">
        <f>IFERROR(VLOOKUP(F39,Stagionalità!$A$6:$M$103,4,FALSE)*C39,"")</f>
        <v>0</v>
      </c>
      <c r="J39" s="2">
        <f>IFERROR(VLOOKUP(F39,Stagionalità!$A$6:$M$103,5,FALSE)*C39,"")</f>
        <v>0</v>
      </c>
      <c r="K39" s="2">
        <f>IFERROR(VLOOKUP(F39,Stagionalità!$A$6:$M$103,6,FALSE)*C39,"")</f>
        <v>0</v>
      </c>
      <c r="L39" s="2">
        <f>IFERROR(VLOOKUP(F39,Stagionalità!$A$6:$M$103,7,FALSE)*C39,"")</f>
        <v>0</v>
      </c>
      <c r="M39" s="2">
        <f>IFERROR(VLOOKUP(F39,Stagionalità!$A$6:$M$103,8,FALSE)*C39,"")</f>
        <v>1226.2773722627737</v>
      </c>
      <c r="N39" s="2">
        <f>IFERROR(VLOOKUP(F39,Stagionalità!$A$6:$M$103,9,FALSE)*C39,"")</f>
        <v>0</v>
      </c>
      <c r="O39" s="2">
        <f>IFERROR(VLOOKUP(F39,Stagionalità!$A$6:$M$103,10,FALSE)*C39,"")</f>
        <v>161.16788321167883</v>
      </c>
      <c r="P39" s="2">
        <f>IFERROR(VLOOKUP(F39,Stagionalità!$A$6:$M$103,11,FALSE)*C39,"")</f>
        <v>225.1094890510949</v>
      </c>
      <c r="Q39" s="2">
        <f>IFERROR(VLOOKUP(F39,Stagionalità!$A$6:$M$103,12,FALSE)*C39,"")</f>
        <v>0</v>
      </c>
      <c r="R39" s="2">
        <f>IFERROR(VLOOKUP(F39,Stagionalità!$A$6:$M$103,13,FALSE)*C39,"")</f>
        <v>0</v>
      </c>
    </row>
    <row r="40" spans="2:18" x14ac:dyDescent="0.3">
      <c r="B40" s="28" t="s">
        <v>99</v>
      </c>
      <c r="C40" s="29">
        <v>3000</v>
      </c>
      <c r="F40" s="23" t="str">
        <f t="shared" si="0"/>
        <v xml:space="preserve">Bossini </v>
      </c>
      <c r="G40" s="2">
        <f>IFERROR(VLOOKUP(F40,Stagionalità!$A$6:$M$103,2,FALSE)*C40,"")</f>
        <v>258.24724623688945</v>
      </c>
      <c r="H40" s="2">
        <f>IFERROR(VLOOKUP(F40,Stagionalità!$A$6:$M$103,3,FALSE)*C40,"")</f>
        <v>0</v>
      </c>
      <c r="I40" s="2">
        <f>IFERROR(VLOOKUP(F40,Stagionalità!$A$6:$M$103,4,FALSE)*C40,"")</f>
        <v>411.38192829244741</v>
      </c>
      <c r="J40" s="2">
        <f>IFERROR(VLOOKUP(F40,Stagionalità!$A$6:$M$103,5,FALSE)*C40,"")</f>
        <v>0</v>
      </c>
      <c r="K40" s="2">
        <f>IFERROR(VLOOKUP(F40,Stagionalità!$A$6:$M$103,6,FALSE)*C40,"")</f>
        <v>0</v>
      </c>
      <c r="L40" s="2">
        <f>IFERROR(VLOOKUP(F40,Stagionalità!$A$6:$M$103,7,FALSE)*C40,"")</f>
        <v>291.33979900820646</v>
      </c>
      <c r="M40" s="2">
        <f>IFERROR(VLOOKUP(F40,Stagionalità!$A$6:$M$103,8,FALSE)*C40,"")</f>
        <v>325.99640145697117</v>
      </c>
      <c r="N40" s="2">
        <f>IFERROR(VLOOKUP(F40,Stagionalità!$A$6:$M$103,9,FALSE)*C40,"")</f>
        <v>0</v>
      </c>
      <c r="O40" s="2">
        <f>IFERROR(VLOOKUP(F40,Stagionalità!$A$6:$M$103,10,FALSE)*C40,"")</f>
        <v>620.31684732522922</v>
      </c>
      <c r="P40" s="2">
        <f>IFERROR(VLOOKUP(F40,Stagionalità!$A$6:$M$103,11,FALSE)*C40,"")</f>
        <v>811.96822749813498</v>
      </c>
      <c r="Q40" s="2">
        <f>IFERROR(VLOOKUP(F40,Stagionalità!$A$6:$M$103,12,FALSE)*C40,"")</f>
        <v>640.3756527844821</v>
      </c>
      <c r="R40" s="2">
        <f>IFERROR(VLOOKUP(F40,Stagionalità!$A$6:$M$103,13,FALSE)*C40,"")</f>
        <v>0</v>
      </c>
    </row>
    <row r="41" spans="2:18" x14ac:dyDescent="0.3">
      <c r="B41" s="26" t="s">
        <v>17</v>
      </c>
      <c r="C41" s="27">
        <v>3000</v>
      </c>
      <c r="F41" s="23" t="str">
        <f t="shared" si="0"/>
        <v>Geberit</v>
      </c>
      <c r="G41" s="2">
        <f>IFERROR(VLOOKUP(F41,Stagionalità!$A$6:$M$103,2,FALSE)*C41,"")</f>
        <v>0</v>
      </c>
      <c r="H41" s="2">
        <f>IFERROR(VLOOKUP(F41,Stagionalità!$A$6:$M$103,3,FALSE)*C41,"")</f>
        <v>0</v>
      </c>
      <c r="I41" s="2">
        <f>IFERROR(VLOOKUP(F41,Stagionalità!$A$6:$M$103,4,FALSE)*C41,"")</f>
        <v>0</v>
      </c>
      <c r="J41" s="2">
        <f>IFERROR(VLOOKUP(F41,Stagionalità!$A$6:$M$103,5,FALSE)*C41,"")</f>
        <v>1168.8302647625285</v>
      </c>
      <c r="K41" s="2">
        <f>IFERROR(VLOOKUP(F41,Stagionalità!$A$6:$M$103,6,FALSE)*C41,"")</f>
        <v>0</v>
      </c>
      <c r="L41" s="2">
        <f>IFERROR(VLOOKUP(F41,Stagionalità!$A$6:$M$103,7,FALSE)*C41,"")</f>
        <v>668.7438927233494</v>
      </c>
      <c r="M41" s="2">
        <f>IFERROR(VLOOKUP(F41,Stagionalità!$A$6:$M$103,8,FALSE)*C41,"")</f>
        <v>0</v>
      </c>
      <c r="N41" s="2">
        <f>IFERROR(VLOOKUP(F41,Stagionalità!$A$6:$M$103,9,FALSE)*C41,"")</f>
        <v>0</v>
      </c>
      <c r="O41" s="2">
        <f>IFERROR(VLOOKUP(F41,Stagionalità!$A$6:$M$103,10,FALSE)*C41,"")</f>
        <v>770.71188608172611</v>
      </c>
      <c r="P41" s="2">
        <f>IFERROR(VLOOKUP(F41,Stagionalità!$A$6:$M$103,11,FALSE)*C41,"")</f>
        <v>391.713956432396</v>
      </c>
      <c r="Q41" s="2">
        <f>IFERROR(VLOOKUP(F41,Stagionalità!$A$6:$M$103,12,FALSE)*C41,"")</f>
        <v>0</v>
      </c>
      <c r="R41" s="2">
        <f>IFERROR(VLOOKUP(F41,Stagionalità!$A$6:$M$103,13,FALSE)*C41,"")</f>
        <v>0</v>
      </c>
    </row>
    <row r="42" spans="2:18" x14ac:dyDescent="0.3">
      <c r="B42" s="28" t="s">
        <v>43</v>
      </c>
      <c r="C42" s="29">
        <v>2000</v>
      </c>
      <c r="F42" s="23" t="str">
        <f t="shared" si="0"/>
        <v>Fima Carlo Frattini</v>
      </c>
      <c r="G42" s="2">
        <f>IFERROR(VLOOKUP(F42,Stagionalità!$A$6:$M$103,2,FALSE)*C42,"")</f>
        <v>0</v>
      </c>
      <c r="H42" s="2">
        <f>IFERROR(VLOOKUP(F42,Stagionalità!$A$6:$M$103,3,FALSE)*C42,"")</f>
        <v>1676.2508219259969</v>
      </c>
      <c r="I42" s="2">
        <f>IFERROR(VLOOKUP(F42,Stagionalità!$A$6:$M$103,4,FALSE)*C42,"")</f>
        <v>0</v>
      </c>
      <c r="J42" s="2">
        <f>IFERROR(VLOOKUP(F42,Stagionalità!$A$6:$M$103,5,FALSE)*C42,"")</f>
        <v>0</v>
      </c>
      <c r="K42" s="2">
        <f>IFERROR(VLOOKUP(F42,Stagionalità!$A$6:$M$103,6,FALSE)*C42,"")</f>
        <v>0</v>
      </c>
      <c r="L42" s="2">
        <f>IFERROR(VLOOKUP(F42,Stagionalità!$A$6:$M$103,7,FALSE)*C42,"")</f>
        <v>134.97519277900645</v>
      </c>
      <c r="M42" s="2">
        <f>IFERROR(VLOOKUP(F42,Stagionalità!$A$6:$M$103,8,FALSE)*C42,"")</f>
        <v>188.77398529499663</v>
      </c>
      <c r="N42" s="2">
        <f>IFERROR(VLOOKUP(F42,Stagionalità!$A$6:$M$103,9,FALSE)*C42,"")</f>
        <v>0</v>
      </c>
      <c r="O42" s="2">
        <f>IFERROR(VLOOKUP(F42,Stagionalità!$A$6:$M$103,10,FALSE)*C42,"")</f>
        <v>0</v>
      </c>
      <c r="P42" s="2">
        <f>IFERROR(VLOOKUP(F42,Stagionalità!$A$6:$M$103,11,FALSE)*C42,"")</f>
        <v>0</v>
      </c>
      <c r="Q42" s="2">
        <f>IFERROR(VLOOKUP(F42,Stagionalità!$A$6:$M$103,12,FALSE)*C42,"")</f>
        <v>926.41520712535123</v>
      </c>
      <c r="R42" s="2">
        <f>IFERROR(VLOOKUP(F42,Stagionalità!$A$6:$M$103,13,FALSE)*C42,"")</f>
        <v>0</v>
      </c>
    </row>
    <row r="43" spans="2:18" x14ac:dyDescent="0.3">
      <c r="B43" s="26" t="s">
        <v>37</v>
      </c>
      <c r="C43" s="27">
        <v>2000</v>
      </c>
      <c r="F43" s="23" t="str">
        <f t="shared" si="0"/>
        <v>Bmeters</v>
      </c>
      <c r="G43" s="2">
        <f>IFERROR(VLOOKUP(F43,Stagionalità!$A$6:$M$103,2,FALSE)*C43,"")</f>
        <v>0</v>
      </c>
      <c r="H43" s="2">
        <f>IFERROR(VLOOKUP(F43,Stagionalità!$A$6:$M$103,3,FALSE)*C43,"")</f>
        <v>311.8243460658644</v>
      </c>
      <c r="I43" s="2">
        <f>IFERROR(VLOOKUP(F43,Stagionalità!$A$6:$M$103,4,FALSE)*C43,"")</f>
        <v>4.6803606218082565E-3</v>
      </c>
      <c r="J43" s="2">
        <f>IFERROR(VLOOKUP(F43,Stagionalità!$A$6:$M$103,5,FALSE)*C43,"")</f>
        <v>409.43794719383129</v>
      </c>
      <c r="K43" s="2">
        <f>IFERROR(VLOOKUP(F43,Stagionalità!$A$6:$M$103,6,FALSE)*C43,"")</f>
        <v>284.00428252996903</v>
      </c>
      <c r="L43" s="2">
        <f>IFERROR(VLOOKUP(F43,Stagionalità!$A$6:$M$103,7,FALSE)*C43,"")</f>
        <v>0</v>
      </c>
      <c r="M43" s="2">
        <f>IFERROR(VLOOKUP(F43,Stagionalità!$A$6:$M$103,8,FALSE)*C43,"")</f>
        <v>0</v>
      </c>
      <c r="N43" s="2">
        <f>IFERROR(VLOOKUP(F43,Stagionalità!$A$6:$M$103,9,FALSE)*C43,"")</f>
        <v>650.04358585829061</v>
      </c>
      <c r="O43" s="2">
        <f>IFERROR(VLOOKUP(F43,Stagionalità!$A$6:$M$103,10,FALSE)*C43,"")</f>
        <v>0</v>
      </c>
      <c r="P43" s="2">
        <f>IFERROR(VLOOKUP(F43,Stagionalità!$A$6:$M$103,11,FALSE)*C43,"")</f>
        <v>0</v>
      </c>
      <c r="Q43" s="2">
        <f>IFERROR(VLOOKUP(F43,Stagionalità!$A$6:$M$103,12,FALSE)*C43,"")</f>
        <v>394.5544004165522</v>
      </c>
      <c r="R43" s="2">
        <f>IFERROR(VLOOKUP(F43,Stagionalità!$A$6:$M$103,13,FALSE)*C43,"")</f>
        <v>0</v>
      </c>
    </row>
    <row r="44" spans="2:18" x14ac:dyDescent="0.3">
      <c r="B44" s="28" t="s">
        <v>76</v>
      </c>
      <c r="C44" s="29">
        <v>2000</v>
      </c>
      <c r="F44" s="23" t="str">
        <f t="shared" si="0"/>
        <v>River</v>
      </c>
      <c r="G44" s="2">
        <f>IFERROR(VLOOKUP(F44,Stagionalità!$A$6:$M$103,2,FALSE)*C44,"")</f>
        <v>41.318058172433211</v>
      </c>
      <c r="H44" s="2">
        <f>IFERROR(VLOOKUP(F44,Stagionalità!$A$6:$M$103,3,FALSE)*C44,"")</f>
        <v>218.06483663615265</v>
      </c>
      <c r="I44" s="2">
        <f>IFERROR(VLOOKUP(F44,Stagionalità!$A$6:$M$103,4,FALSE)*C44,"")</f>
        <v>303.10006603619269</v>
      </c>
      <c r="J44" s="2">
        <f>IFERROR(VLOOKUP(F44,Stagionalità!$A$6:$M$103,5,FALSE)*C44,"")</f>
        <v>374.04353542023841</v>
      </c>
      <c r="K44" s="2">
        <f>IFERROR(VLOOKUP(F44,Stagionalità!$A$6:$M$103,6,FALSE)*C44,"")</f>
        <v>351.08232713966356</v>
      </c>
      <c r="L44" s="2">
        <f>IFERROR(VLOOKUP(F44,Stagionalità!$A$6:$M$103,7,FALSE)*C44,"")</f>
        <v>110.63788538782623</v>
      </c>
      <c r="M44" s="2">
        <f>IFERROR(VLOOKUP(F44,Stagionalità!$A$6:$M$103,8,FALSE)*C44,"")</f>
        <v>0</v>
      </c>
      <c r="N44" s="2">
        <f>IFERROR(VLOOKUP(F44,Stagionalità!$A$6:$M$103,9,FALSE)*C44,"")</f>
        <v>0</v>
      </c>
      <c r="O44" s="2">
        <f>IFERROR(VLOOKUP(F44,Stagionalità!$A$6:$M$103,10,FALSE)*C44,"")</f>
        <v>0</v>
      </c>
      <c r="P44" s="2">
        <f>IFERROR(VLOOKUP(F44,Stagionalità!$A$6:$M$103,11,FALSE)*C44,"")</f>
        <v>178.80662300604007</v>
      </c>
      <c r="Q44" s="2">
        <f>IFERROR(VLOOKUP(F44,Stagionalità!$A$6:$M$103,12,FALSE)*C44,"")</f>
        <v>289.83224383712684</v>
      </c>
      <c r="R44" s="2">
        <f>IFERROR(VLOOKUP(F44,Stagionalità!$A$6:$M$103,13,FALSE)*C44,"")</f>
        <v>0</v>
      </c>
    </row>
    <row r="45" spans="2:18" x14ac:dyDescent="0.3">
      <c r="B45" s="26"/>
      <c r="C45" s="27"/>
      <c r="F45" s="23" t="str">
        <f t="shared" si="0"/>
        <v/>
      </c>
      <c r="G45" s="2" t="str">
        <f>IFERROR(VLOOKUP(F45,Stagionalità!$A$6:$M$103,2,FALSE)*C45,"")</f>
        <v/>
      </c>
      <c r="H45" s="2" t="str">
        <f>IFERROR(VLOOKUP(F45,Stagionalità!$A$6:$M$103,3,FALSE)*C45,"")</f>
        <v/>
      </c>
      <c r="I45" s="2" t="str">
        <f>IFERROR(VLOOKUP(F45,Stagionalità!$A$6:$M$103,4,FALSE)*C45,"")</f>
        <v/>
      </c>
      <c r="J45" s="2" t="str">
        <f>IFERROR(VLOOKUP(F45,Stagionalità!$A$6:$M$103,5,FALSE)*C45,"")</f>
        <v/>
      </c>
      <c r="K45" s="2" t="str">
        <f>IFERROR(VLOOKUP(F45,Stagionalità!$A$6:$M$103,6,FALSE)*C45,"")</f>
        <v/>
      </c>
      <c r="L45" s="2" t="str">
        <f>IFERROR(VLOOKUP(F45,Stagionalità!$A$6:$M$103,7,FALSE)*C45,"")</f>
        <v/>
      </c>
      <c r="M45" s="2" t="str">
        <f>IFERROR(VLOOKUP(F45,Stagionalità!$A$6:$M$103,8,FALSE)*C45,"")</f>
        <v/>
      </c>
      <c r="N45" s="2" t="str">
        <f>IFERROR(VLOOKUP(F45,Stagionalità!$A$6:$M$103,9,FALSE)*C45,"")</f>
        <v/>
      </c>
      <c r="O45" s="2" t="str">
        <f>IFERROR(VLOOKUP(F45,Stagionalità!$A$6:$M$103,10,FALSE)*C45,"")</f>
        <v/>
      </c>
      <c r="P45" s="2" t="str">
        <f>IFERROR(VLOOKUP(F45,Stagionalità!$A$6:$M$103,11,FALSE)*C45,"")</f>
        <v/>
      </c>
      <c r="Q45" s="2" t="str">
        <f>IFERROR(VLOOKUP(F45,Stagionalità!$A$6:$M$103,12,FALSE)*C45,"")</f>
        <v/>
      </c>
      <c r="R45" s="2" t="str">
        <f>IFERROR(VLOOKUP(F45,Stagionalità!$A$6:$M$103,13,FALSE)*C45,"")</f>
        <v/>
      </c>
    </row>
    <row r="46" spans="2:18" x14ac:dyDescent="0.3">
      <c r="B46" s="28"/>
      <c r="C46" s="29"/>
      <c r="F46" s="23" t="str">
        <f t="shared" si="0"/>
        <v/>
      </c>
      <c r="G46" s="2" t="str">
        <f>IFERROR(VLOOKUP(F46,Stagionalità!$A$6:$M$103,2,FALSE)*C46,"")</f>
        <v/>
      </c>
      <c r="H46" s="2" t="str">
        <f>IFERROR(VLOOKUP(F46,Stagionalità!$A$6:$M$103,3,FALSE)*C46,"")</f>
        <v/>
      </c>
      <c r="I46" s="2" t="str">
        <f>IFERROR(VLOOKUP(F46,Stagionalità!$A$6:$M$103,4,FALSE)*C46,"")</f>
        <v/>
      </c>
      <c r="J46" s="2" t="str">
        <f>IFERROR(VLOOKUP(F46,Stagionalità!$A$6:$M$103,5,FALSE)*C46,"")</f>
        <v/>
      </c>
      <c r="K46" s="2" t="str">
        <f>IFERROR(VLOOKUP(F46,Stagionalità!$A$6:$M$103,6,FALSE)*C46,"")</f>
        <v/>
      </c>
      <c r="L46" s="2" t="str">
        <f>IFERROR(VLOOKUP(F46,Stagionalità!$A$6:$M$103,7,FALSE)*C46,"")</f>
        <v/>
      </c>
      <c r="M46" s="2" t="str">
        <f>IFERROR(VLOOKUP(F46,Stagionalità!$A$6:$M$103,8,FALSE)*C46,"")</f>
        <v/>
      </c>
      <c r="N46" s="2" t="str">
        <f>IFERROR(VLOOKUP(F46,Stagionalità!$A$6:$M$103,9,FALSE)*C46,"")</f>
        <v/>
      </c>
      <c r="O46" s="2" t="str">
        <f>IFERROR(VLOOKUP(F46,Stagionalità!$A$6:$M$103,10,FALSE)*C46,"")</f>
        <v/>
      </c>
      <c r="P46" s="2" t="str">
        <f>IFERROR(VLOOKUP(F46,Stagionalità!$A$6:$M$103,11,FALSE)*C46,"")</f>
        <v/>
      </c>
      <c r="Q46" s="2" t="str">
        <f>IFERROR(VLOOKUP(F46,Stagionalità!$A$6:$M$103,12,FALSE)*C46,"")</f>
        <v/>
      </c>
      <c r="R46" s="2" t="str">
        <f>IFERROR(VLOOKUP(F46,Stagionalità!$A$6:$M$103,13,FALSE)*C46,"")</f>
        <v/>
      </c>
    </row>
    <row r="47" spans="2:18" x14ac:dyDescent="0.3">
      <c r="B47" s="26"/>
      <c r="C47" s="27"/>
      <c r="F47" s="23" t="str">
        <f t="shared" si="0"/>
        <v/>
      </c>
      <c r="G47" s="2" t="str">
        <f>IFERROR(VLOOKUP(F47,Stagionalità!$A$6:$M$103,2,FALSE)*C47,"")</f>
        <v/>
      </c>
      <c r="H47" s="2" t="str">
        <f>IFERROR(VLOOKUP(F47,Stagionalità!$A$6:$M$103,3,FALSE)*C47,"")</f>
        <v/>
      </c>
      <c r="I47" s="2" t="str">
        <f>IFERROR(VLOOKUP(F47,Stagionalità!$A$6:$M$103,4,FALSE)*C47,"")</f>
        <v/>
      </c>
      <c r="J47" s="2" t="str">
        <f>IFERROR(VLOOKUP(F47,Stagionalità!$A$6:$M$103,5,FALSE)*C47,"")</f>
        <v/>
      </c>
      <c r="K47" s="2" t="str">
        <f>IFERROR(VLOOKUP(F47,Stagionalità!$A$6:$M$103,6,FALSE)*C47,"")</f>
        <v/>
      </c>
      <c r="L47" s="2" t="str">
        <f>IFERROR(VLOOKUP(F47,Stagionalità!$A$6:$M$103,7,FALSE)*C47,"")</f>
        <v/>
      </c>
      <c r="M47" s="2" t="str">
        <f>IFERROR(VLOOKUP(F47,Stagionalità!$A$6:$M$103,8,FALSE)*C47,"")</f>
        <v/>
      </c>
      <c r="N47" s="2" t="str">
        <f>IFERROR(VLOOKUP(F47,Stagionalità!$A$6:$M$103,9,FALSE)*C47,"")</f>
        <v/>
      </c>
      <c r="O47" s="2" t="str">
        <f>IFERROR(VLOOKUP(F47,Stagionalità!$A$6:$M$103,10,FALSE)*C47,"")</f>
        <v/>
      </c>
      <c r="P47" s="2" t="str">
        <f>IFERROR(VLOOKUP(F47,Stagionalità!$A$6:$M$103,11,FALSE)*C47,"")</f>
        <v/>
      </c>
      <c r="Q47" s="2" t="str">
        <f>IFERROR(VLOOKUP(F47,Stagionalità!$A$6:$M$103,12,FALSE)*C47,"")</f>
        <v/>
      </c>
      <c r="R47" s="2" t="str">
        <f>IFERROR(VLOOKUP(F47,Stagionalità!$A$6:$M$103,13,FALSE)*C47,"")</f>
        <v/>
      </c>
    </row>
    <row r="48" spans="2:18" x14ac:dyDescent="0.3">
      <c r="B48" s="28"/>
      <c r="C48" s="29"/>
      <c r="F48" s="23" t="str">
        <f t="shared" si="0"/>
        <v/>
      </c>
      <c r="G48" s="2" t="str">
        <f>IFERROR(VLOOKUP(F48,Stagionalità!$A$6:$M$103,2,FALSE)*C48,"")</f>
        <v/>
      </c>
      <c r="H48" s="2" t="str">
        <f>IFERROR(VLOOKUP(F48,Stagionalità!$A$6:$M$103,3,FALSE)*C48,"")</f>
        <v/>
      </c>
      <c r="I48" s="2" t="str">
        <f>IFERROR(VLOOKUP(F48,Stagionalità!$A$6:$M$103,4,FALSE)*C48,"")</f>
        <v/>
      </c>
      <c r="J48" s="2" t="str">
        <f>IFERROR(VLOOKUP(F48,Stagionalità!$A$6:$M$103,5,FALSE)*C48,"")</f>
        <v/>
      </c>
      <c r="K48" s="2" t="str">
        <f>IFERROR(VLOOKUP(F48,Stagionalità!$A$6:$M$103,6,FALSE)*C48,"")</f>
        <v/>
      </c>
      <c r="L48" s="2" t="str">
        <f>IFERROR(VLOOKUP(F48,Stagionalità!$A$6:$M$103,7,FALSE)*C48,"")</f>
        <v/>
      </c>
      <c r="M48" s="2" t="str">
        <f>IFERROR(VLOOKUP(F48,Stagionalità!$A$6:$M$103,8,FALSE)*C48,"")</f>
        <v/>
      </c>
      <c r="N48" s="2" t="str">
        <f>IFERROR(VLOOKUP(F48,Stagionalità!$A$6:$M$103,9,FALSE)*C48,"")</f>
        <v/>
      </c>
      <c r="O48" s="2" t="str">
        <f>IFERROR(VLOOKUP(F48,Stagionalità!$A$6:$M$103,10,FALSE)*C48,"")</f>
        <v/>
      </c>
      <c r="P48" s="2" t="str">
        <f>IFERROR(VLOOKUP(F48,Stagionalità!$A$6:$M$103,11,FALSE)*C48,"")</f>
        <v/>
      </c>
      <c r="Q48" s="2" t="str">
        <f>IFERROR(VLOOKUP(F48,Stagionalità!$A$6:$M$103,12,FALSE)*C48,"")</f>
        <v/>
      </c>
      <c r="R48" s="2" t="str">
        <f>IFERROR(VLOOKUP(F48,Stagionalità!$A$6:$M$103,13,FALSE)*C48,"")</f>
        <v/>
      </c>
    </row>
    <row r="49" spans="2:18" x14ac:dyDescent="0.3">
      <c r="B49" s="26"/>
      <c r="C49" s="27"/>
      <c r="F49" s="23" t="str">
        <f t="shared" si="0"/>
        <v/>
      </c>
      <c r="G49" s="2" t="str">
        <f>IFERROR(VLOOKUP(F49,Stagionalità!$A$6:$M$103,2,FALSE)*C49,"")</f>
        <v/>
      </c>
      <c r="H49" s="2" t="str">
        <f>IFERROR(VLOOKUP(F49,Stagionalità!$A$6:$M$103,3,FALSE)*C49,"")</f>
        <v/>
      </c>
      <c r="I49" s="2" t="str">
        <f>IFERROR(VLOOKUP(F49,Stagionalità!$A$6:$M$103,4,FALSE)*C49,"")</f>
        <v/>
      </c>
      <c r="J49" s="2" t="str">
        <f>IFERROR(VLOOKUP(F49,Stagionalità!$A$6:$M$103,5,FALSE)*C49,"")</f>
        <v/>
      </c>
      <c r="K49" s="2" t="str">
        <f>IFERROR(VLOOKUP(F49,Stagionalità!$A$6:$M$103,6,FALSE)*C49,"")</f>
        <v/>
      </c>
      <c r="L49" s="2" t="str">
        <f>IFERROR(VLOOKUP(F49,Stagionalità!$A$6:$M$103,7,FALSE)*C49,"")</f>
        <v/>
      </c>
      <c r="M49" s="2" t="str">
        <f>IFERROR(VLOOKUP(F49,Stagionalità!$A$6:$M$103,8,FALSE)*C49,"")</f>
        <v/>
      </c>
      <c r="N49" s="2" t="str">
        <f>IFERROR(VLOOKUP(F49,Stagionalità!$A$6:$M$103,9,FALSE)*C49,"")</f>
        <v/>
      </c>
      <c r="O49" s="2" t="str">
        <f>IFERROR(VLOOKUP(F49,Stagionalità!$A$6:$M$103,10,FALSE)*C49,"")</f>
        <v/>
      </c>
      <c r="P49" s="2" t="str">
        <f>IFERROR(VLOOKUP(F49,Stagionalità!$A$6:$M$103,11,FALSE)*C49,"")</f>
        <v/>
      </c>
      <c r="Q49" s="2" t="str">
        <f>IFERROR(VLOOKUP(F49,Stagionalità!$A$6:$M$103,12,FALSE)*C49,"")</f>
        <v/>
      </c>
      <c r="R49" s="2" t="str">
        <f>IFERROR(VLOOKUP(F49,Stagionalità!$A$6:$M$103,13,FALSE)*C49,"")</f>
        <v/>
      </c>
    </row>
    <row r="50" spans="2:18" x14ac:dyDescent="0.3">
      <c r="B50" s="28"/>
      <c r="C50" s="29"/>
      <c r="F50" s="23" t="str">
        <f t="shared" si="0"/>
        <v/>
      </c>
      <c r="G50" s="2" t="str">
        <f>IFERROR(VLOOKUP(F50,Stagionalità!$A$6:$M$103,2,FALSE)*C50,"")</f>
        <v/>
      </c>
      <c r="H50" s="2" t="str">
        <f>IFERROR(VLOOKUP(F50,Stagionalità!$A$6:$M$103,3,FALSE)*C50,"")</f>
        <v/>
      </c>
      <c r="I50" s="2" t="str">
        <f>IFERROR(VLOOKUP(F50,Stagionalità!$A$6:$M$103,4,FALSE)*C50,"")</f>
        <v/>
      </c>
      <c r="J50" s="2" t="str">
        <f>IFERROR(VLOOKUP(F50,Stagionalità!$A$6:$M$103,5,FALSE)*C50,"")</f>
        <v/>
      </c>
      <c r="K50" s="2" t="str">
        <f>IFERROR(VLOOKUP(F50,Stagionalità!$A$6:$M$103,6,FALSE)*C50,"")</f>
        <v/>
      </c>
      <c r="L50" s="2" t="str">
        <f>IFERROR(VLOOKUP(F50,Stagionalità!$A$6:$M$103,7,FALSE)*C50,"")</f>
        <v/>
      </c>
      <c r="M50" s="2" t="str">
        <f>IFERROR(VLOOKUP(F50,Stagionalità!$A$6:$M$103,8,FALSE)*C50,"")</f>
        <v/>
      </c>
      <c r="N50" s="2" t="str">
        <f>IFERROR(VLOOKUP(F50,Stagionalità!$A$6:$M$103,9,FALSE)*C50,"")</f>
        <v/>
      </c>
      <c r="O50" s="2" t="str">
        <f>IFERROR(VLOOKUP(F50,Stagionalità!$A$6:$M$103,10,FALSE)*C50,"")</f>
        <v/>
      </c>
      <c r="P50" s="2" t="str">
        <f>IFERROR(VLOOKUP(F50,Stagionalità!$A$6:$M$103,11,FALSE)*C50,"")</f>
        <v/>
      </c>
      <c r="Q50" s="2" t="str">
        <f>IFERROR(VLOOKUP(F50,Stagionalità!$A$6:$M$103,12,FALSE)*C50,"")</f>
        <v/>
      </c>
      <c r="R50" s="2" t="str">
        <f>IFERROR(VLOOKUP(F50,Stagionalità!$A$6:$M$103,13,FALSE)*C50,"")</f>
        <v/>
      </c>
    </row>
    <row r="51" spans="2:18" x14ac:dyDescent="0.3">
      <c r="B51" s="26"/>
      <c r="C51" s="27"/>
      <c r="F51" s="23" t="str">
        <f t="shared" si="0"/>
        <v/>
      </c>
      <c r="G51" s="2" t="str">
        <f>IFERROR(VLOOKUP(F51,Stagionalità!$A$6:$M$103,2,FALSE)*C51,"")</f>
        <v/>
      </c>
      <c r="H51" s="2" t="str">
        <f>IFERROR(VLOOKUP(F51,Stagionalità!$A$6:$M$103,3,FALSE)*C51,"")</f>
        <v/>
      </c>
      <c r="I51" s="2" t="str">
        <f>IFERROR(VLOOKUP(F51,Stagionalità!$A$6:$M$103,4,FALSE)*C51,"")</f>
        <v/>
      </c>
      <c r="J51" s="2" t="str">
        <f>IFERROR(VLOOKUP(F51,Stagionalità!$A$6:$M$103,5,FALSE)*C51,"")</f>
        <v/>
      </c>
      <c r="K51" s="2" t="str">
        <f>IFERROR(VLOOKUP(F51,Stagionalità!$A$6:$M$103,6,FALSE)*C51,"")</f>
        <v/>
      </c>
      <c r="L51" s="2" t="str">
        <f>IFERROR(VLOOKUP(F51,Stagionalità!$A$6:$M$103,7,FALSE)*C51,"")</f>
        <v/>
      </c>
      <c r="M51" s="2" t="str">
        <f>IFERROR(VLOOKUP(F51,Stagionalità!$A$6:$M$103,8,FALSE)*C51,"")</f>
        <v/>
      </c>
      <c r="N51" s="2" t="str">
        <f>IFERROR(VLOOKUP(F51,Stagionalità!$A$6:$M$103,9,FALSE)*C51,"")</f>
        <v/>
      </c>
      <c r="O51" s="2" t="str">
        <f>IFERROR(VLOOKUP(F51,Stagionalità!$A$6:$M$103,10,FALSE)*C51,"")</f>
        <v/>
      </c>
      <c r="P51" s="2" t="str">
        <f>IFERROR(VLOOKUP(F51,Stagionalità!$A$6:$M$103,11,FALSE)*C51,"")</f>
        <v/>
      </c>
      <c r="Q51" s="2" t="str">
        <f>IFERROR(VLOOKUP(F51,Stagionalità!$A$6:$M$103,12,FALSE)*C51,"")</f>
        <v/>
      </c>
      <c r="R51" s="2" t="str">
        <f>IFERROR(VLOOKUP(F51,Stagionalità!$A$6:$M$103,13,FALSE)*C51,"")</f>
        <v/>
      </c>
    </row>
    <row r="52" spans="2:18" x14ac:dyDescent="0.3">
      <c r="B52" s="28"/>
      <c r="C52" s="29"/>
      <c r="F52" s="23" t="str">
        <f t="shared" si="0"/>
        <v/>
      </c>
      <c r="G52" s="2" t="str">
        <f>IFERROR(VLOOKUP(F52,Stagionalità!$A$6:$M$103,2,FALSE)*C52,"")</f>
        <v/>
      </c>
      <c r="H52" s="2" t="str">
        <f>IFERROR(VLOOKUP(F52,Stagionalità!$A$6:$M$103,3,FALSE)*C52,"")</f>
        <v/>
      </c>
      <c r="I52" s="2" t="str">
        <f>IFERROR(VLOOKUP(F52,Stagionalità!$A$6:$M$103,4,FALSE)*C52,"")</f>
        <v/>
      </c>
      <c r="J52" s="2" t="str">
        <f>IFERROR(VLOOKUP(F52,Stagionalità!$A$6:$M$103,5,FALSE)*C52,"")</f>
        <v/>
      </c>
      <c r="K52" s="2" t="str">
        <f>IFERROR(VLOOKUP(F52,Stagionalità!$A$6:$M$103,6,FALSE)*C52,"")</f>
        <v/>
      </c>
      <c r="L52" s="2" t="str">
        <f>IFERROR(VLOOKUP(F52,Stagionalità!$A$6:$M$103,7,FALSE)*C52,"")</f>
        <v/>
      </c>
      <c r="M52" s="2" t="str">
        <f>IFERROR(VLOOKUP(F52,Stagionalità!$A$6:$M$103,8,FALSE)*C52,"")</f>
        <v/>
      </c>
      <c r="N52" s="2" t="str">
        <f>IFERROR(VLOOKUP(F52,Stagionalità!$A$6:$M$103,9,FALSE)*C52,"")</f>
        <v/>
      </c>
      <c r="O52" s="2" t="str">
        <f>IFERROR(VLOOKUP(F52,Stagionalità!$A$6:$M$103,10,FALSE)*C52,"")</f>
        <v/>
      </c>
      <c r="P52" s="2" t="str">
        <f>IFERROR(VLOOKUP(F52,Stagionalità!$A$6:$M$103,11,FALSE)*C52,"")</f>
        <v/>
      </c>
      <c r="Q52" s="2" t="str">
        <f>IFERROR(VLOOKUP(F52,Stagionalità!$A$6:$M$103,12,FALSE)*C52,"")</f>
        <v/>
      </c>
      <c r="R52" s="2" t="str">
        <f>IFERROR(VLOOKUP(F52,Stagionalità!$A$6:$M$103,13,FALSE)*C52,"")</f>
        <v/>
      </c>
    </row>
    <row r="53" spans="2:18" x14ac:dyDescent="0.3">
      <c r="B53" s="26"/>
      <c r="C53" s="27"/>
      <c r="F53" s="23" t="str">
        <f t="shared" si="0"/>
        <v/>
      </c>
      <c r="G53" s="2" t="str">
        <f>IFERROR(VLOOKUP(F53,Stagionalità!$A$6:$M$103,2,FALSE)*C53,"")</f>
        <v/>
      </c>
      <c r="H53" s="2" t="str">
        <f>IFERROR(VLOOKUP(F53,Stagionalità!$A$6:$M$103,3,FALSE)*C53,"")</f>
        <v/>
      </c>
      <c r="I53" s="2" t="str">
        <f>IFERROR(VLOOKUP(F53,Stagionalità!$A$6:$M$103,4,FALSE)*C53,"")</f>
        <v/>
      </c>
      <c r="J53" s="2" t="str">
        <f>IFERROR(VLOOKUP(F53,Stagionalità!$A$6:$M$103,5,FALSE)*C53,"")</f>
        <v/>
      </c>
      <c r="K53" s="2" t="str">
        <f>IFERROR(VLOOKUP(F53,Stagionalità!$A$6:$M$103,6,FALSE)*C53,"")</f>
        <v/>
      </c>
      <c r="L53" s="2" t="str">
        <f>IFERROR(VLOOKUP(F53,Stagionalità!$A$6:$M$103,7,FALSE)*C53,"")</f>
        <v/>
      </c>
      <c r="M53" s="2" t="str">
        <f>IFERROR(VLOOKUP(F53,Stagionalità!$A$6:$M$103,8,FALSE)*C53,"")</f>
        <v/>
      </c>
      <c r="N53" s="2" t="str">
        <f>IFERROR(VLOOKUP(F53,Stagionalità!$A$6:$M$103,9,FALSE)*C53,"")</f>
        <v/>
      </c>
      <c r="O53" s="2" t="str">
        <f>IFERROR(VLOOKUP(F53,Stagionalità!$A$6:$M$103,10,FALSE)*C53,"")</f>
        <v/>
      </c>
      <c r="P53" s="2" t="str">
        <f>IFERROR(VLOOKUP(F53,Stagionalità!$A$6:$M$103,11,FALSE)*C53,"")</f>
        <v/>
      </c>
      <c r="Q53" s="2" t="str">
        <f>IFERROR(VLOOKUP(F53,Stagionalità!$A$6:$M$103,12,FALSE)*C53,"")</f>
        <v/>
      </c>
      <c r="R53" s="2" t="str">
        <f>IFERROR(VLOOKUP(F53,Stagionalità!$A$6:$M$103,13,FALSE)*C53,"")</f>
        <v/>
      </c>
    </row>
    <row r="54" spans="2:18" x14ac:dyDescent="0.3">
      <c r="B54" s="28"/>
      <c r="C54" s="29"/>
      <c r="F54" s="23" t="str">
        <f t="shared" si="0"/>
        <v/>
      </c>
      <c r="G54" s="2" t="str">
        <f>IFERROR(VLOOKUP(F54,Stagionalità!$A$6:$M$103,2,FALSE)*C54,"")</f>
        <v/>
      </c>
      <c r="H54" s="2" t="str">
        <f>IFERROR(VLOOKUP(F54,Stagionalità!$A$6:$M$103,3,FALSE)*C54,"")</f>
        <v/>
      </c>
      <c r="I54" s="2" t="str">
        <f>IFERROR(VLOOKUP(F54,Stagionalità!$A$6:$M$103,4,FALSE)*C54,"")</f>
        <v/>
      </c>
      <c r="J54" s="2" t="str">
        <f>IFERROR(VLOOKUP(F54,Stagionalità!$A$6:$M$103,5,FALSE)*C54,"")</f>
        <v/>
      </c>
      <c r="K54" s="2" t="str">
        <f>IFERROR(VLOOKUP(F54,Stagionalità!$A$6:$M$103,6,FALSE)*C54,"")</f>
        <v/>
      </c>
      <c r="L54" s="2" t="str">
        <f>IFERROR(VLOOKUP(F54,Stagionalità!$A$6:$M$103,7,FALSE)*C54,"")</f>
        <v/>
      </c>
      <c r="M54" s="2" t="str">
        <f>IFERROR(VLOOKUP(F54,Stagionalità!$A$6:$M$103,8,FALSE)*C54,"")</f>
        <v/>
      </c>
      <c r="N54" s="2" t="str">
        <f>IFERROR(VLOOKUP(F54,Stagionalità!$A$6:$M$103,9,FALSE)*C54,"")</f>
        <v/>
      </c>
      <c r="O54" s="2" t="str">
        <f>IFERROR(VLOOKUP(F54,Stagionalità!$A$6:$M$103,10,FALSE)*C54,"")</f>
        <v/>
      </c>
      <c r="P54" s="2" t="str">
        <f>IFERROR(VLOOKUP(F54,Stagionalità!$A$6:$M$103,11,FALSE)*C54,"")</f>
        <v/>
      </c>
      <c r="Q54" s="2" t="str">
        <f>IFERROR(VLOOKUP(F54,Stagionalità!$A$6:$M$103,12,FALSE)*C54,"")</f>
        <v/>
      </c>
      <c r="R54" s="2" t="str">
        <f>IFERROR(VLOOKUP(F54,Stagionalità!$A$6:$M$103,13,FALSE)*C54,"")</f>
        <v/>
      </c>
    </row>
    <row r="55" spans="2:18" x14ac:dyDescent="0.3">
      <c r="B55" s="26"/>
      <c r="C55" s="27"/>
      <c r="F55" s="23" t="str">
        <f t="shared" si="0"/>
        <v/>
      </c>
      <c r="G55" s="2" t="str">
        <f>IFERROR(VLOOKUP(F55,Stagionalità!$A$6:$M$103,2,FALSE)*C55,"")</f>
        <v/>
      </c>
      <c r="H55" s="2" t="str">
        <f>IFERROR(VLOOKUP(F55,Stagionalità!$A$6:$M$103,3,FALSE)*C55,"")</f>
        <v/>
      </c>
      <c r="I55" s="2" t="str">
        <f>IFERROR(VLOOKUP(F55,Stagionalità!$A$6:$M$103,4,FALSE)*C55,"")</f>
        <v/>
      </c>
      <c r="J55" s="2" t="str">
        <f>IFERROR(VLOOKUP(F55,Stagionalità!$A$6:$M$103,5,FALSE)*C55,"")</f>
        <v/>
      </c>
      <c r="K55" s="2" t="str">
        <f>IFERROR(VLOOKUP(F55,Stagionalità!$A$6:$M$103,6,FALSE)*C55,"")</f>
        <v/>
      </c>
      <c r="L55" s="2" t="str">
        <f>IFERROR(VLOOKUP(F55,Stagionalità!$A$6:$M$103,7,FALSE)*C55,"")</f>
        <v/>
      </c>
      <c r="M55" s="2" t="str">
        <f>IFERROR(VLOOKUP(F55,Stagionalità!$A$6:$M$103,8,FALSE)*C55,"")</f>
        <v/>
      </c>
      <c r="N55" s="2" t="str">
        <f>IFERROR(VLOOKUP(F55,Stagionalità!$A$6:$M$103,9,FALSE)*C55,"")</f>
        <v/>
      </c>
      <c r="O55" s="2" t="str">
        <f>IFERROR(VLOOKUP(F55,Stagionalità!$A$6:$M$103,10,FALSE)*C55,"")</f>
        <v/>
      </c>
      <c r="P55" s="2" t="str">
        <f>IFERROR(VLOOKUP(F55,Stagionalità!$A$6:$M$103,11,FALSE)*C55,"")</f>
        <v/>
      </c>
      <c r="Q55" s="2" t="str">
        <f>IFERROR(VLOOKUP(F55,Stagionalità!$A$6:$M$103,12,FALSE)*C55,"")</f>
        <v/>
      </c>
      <c r="R55" s="2" t="str">
        <f>IFERROR(VLOOKUP(F55,Stagionalità!$A$6:$M$103,13,FALSE)*C55,"")</f>
        <v/>
      </c>
    </row>
    <row r="56" spans="2:18" x14ac:dyDescent="0.3">
      <c r="B56" s="28"/>
      <c r="C56" s="29"/>
      <c r="F56" s="23" t="str">
        <f t="shared" si="0"/>
        <v/>
      </c>
      <c r="G56" s="2" t="str">
        <f>IFERROR(VLOOKUP(F56,Stagionalità!$A$6:$M$103,2,FALSE)*C56,"")</f>
        <v/>
      </c>
      <c r="H56" s="2" t="str">
        <f>IFERROR(VLOOKUP(F56,Stagionalità!$A$6:$M$103,3,FALSE)*C56,"")</f>
        <v/>
      </c>
      <c r="I56" s="2" t="str">
        <f>IFERROR(VLOOKUP(F56,Stagionalità!$A$6:$M$103,4,FALSE)*C56,"")</f>
        <v/>
      </c>
      <c r="J56" s="2" t="str">
        <f>IFERROR(VLOOKUP(F56,Stagionalità!$A$6:$M$103,5,FALSE)*C56,"")</f>
        <v/>
      </c>
      <c r="K56" s="2" t="str">
        <f>IFERROR(VLOOKUP(F56,Stagionalità!$A$6:$M$103,6,FALSE)*C56,"")</f>
        <v/>
      </c>
      <c r="L56" s="2" t="str">
        <f>IFERROR(VLOOKUP(F56,Stagionalità!$A$6:$M$103,7,FALSE)*C56,"")</f>
        <v/>
      </c>
      <c r="M56" s="2" t="str">
        <f>IFERROR(VLOOKUP(F56,Stagionalità!$A$6:$M$103,8,FALSE)*C56,"")</f>
        <v/>
      </c>
      <c r="N56" s="2" t="str">
        <f>IFERROR(VLOOKUP(F56,Stagionalità!$A$6:$M$103,9,FALSE)*C56,"")</f>
        <v/>
      </c>
      <c r="O56" s="2" t="str">
        <f>IFERROR(VLOOKUP(F56,Stagionalità!$A$6:$M$103,10,FALSE)*C56,"")</f>
        <v/>
      </c>
      <c r="P56" s="2" t="str">
        <f>IFERROR(VLOOKUP(F56,Stagionalità!$A$6:$M$103,11,FALSE)*C56,"")</f>
        <v/>
      </c>
      <c r="Q56" s="2" t="str">
        <f>IFERROR(VLOOKUP(F56,Stagionalità!$A$6:$M$103,12,FALSE)*C56,"")</f>
        <v/>
      </c>
      <c r="R56" s="2" t="str">
        <f>IFERROR(VLOOKUP(F56,Stagionalità!$A$6:$M$103,13,FALSE)*C56,"")</f>
        <v/>
      </c>
    </row>
    <row r="57" spans="2:18" x14ac:dyDescent="0.3">
      <c r="B57" s="20"/>
      <c r="C57" s="30"/>
      <c r="F57" s="23" t="str">
        <f>IF(B57=0,"",B57)</f>
        <v/>
      </c>
      <c r="G57" s="2" t="str">
        <f>IFERROR(VLOOKUP(F57,Stagionalità!$A$6:$M$103,2,FALSE)*C57,"")</f>
        <v/>
      </c>
      <c r="H57" s="2" t="str">
        <f>IFERROR(VLOOKUP(F57,Stagionalità!$A$6:$M$103,3,FALSE)*C57,"")</f>
        <v/>
      </c>
      <c r="I57" s="2" t="str">
        <f>IFERROR(VLOOKUP(F57,Stagionalità!$A$6:$M$103,4,FALSE)*C57,"")</f>
        <v/>
      </c>
      <c r="J57" s="2" t="str">
        <f>IFERROR(VLOOKUP(F57,Stagionalità!$A$6:$M$103,5,FALSE)*C57,"")</f>
        <v/>
      </c>
      <c r="K57" s="2" t="str">
        <f>IFERROR(VLOOKUP(F57,Stagionalità!$A$6:$M$103,6,FALSE)*C57,"")</f>
        <v/>
      </c>
      <c r="L57" s="2" t="str">
        <f>IFERROR(VLOOKUP(F57,Stagionalità!$A$6:$M$103,7,FALSE)*C57,"")</f>
        <v/>
      </c>
      <c r="M57" s="2" t="str">
        <f>IFERROR(VLOOKUP(F57,Stagionalità!$A$6:$M$103,8,FALSE)*C57,"")</f>
        <v/>
      </c>
      <c r="N57" s="2" t="str">
        <f>IFERROR(VLOOKUP(F57,Stagionalità!$A$6:$M$103,9,FALSE)*C57,"")</f>
        <v/>
      </c>
      <c r="O57" s="2" t="str">
        <f>IFERROR(VLOOKUP(F57,Stagionalità!$A$6:$M$103,10,FALSE)*C57,"")</f>
        <v/>
      </c>
      <c r="P57" s="2" t="str">
        <f>IFERROR(VLOOKUP(F57,Stagionalità!$A$6:$M$103,11,FALSE)*C57,"")</f>
        <v/>
      </c>
      <c r="Q57" s="2" t="str">
        <f>IFERROR(VLOOKUP(F57,Stagionalità!$A$6:$M$103,12,FALSE)*C57,"")</f>
        <v/>
      </c>
      <c r="R57" s="2" t="str">
        <f>IFERROR(VLOOKUP(F57,Stagionalità!$A$6:$M$103,13,FALSE)*C57,"")</f>
        <v/>
      </c>
    </row>
    <row r="58" spans="2:18" x14ac:dyDescent="0.3">
      <c r="F58" s="23" t="str">
        <f>IF(B58=0,"",B58)</f>
        <v/>
      </c>
      <c r="G58" s="2" t="str">
        <f>IFERROR(VLOOKUP(F58,Stagionalità!$A$6:$M$103,2,FALSE)*C58,"")</f>
        <v/>
      </c>
      <c r="H58" s="2" t="str">
        <f>IFERROR(VLOOKUP(F58,Stagionalità!$A$6:$M$103,3,FALSE)*C58,"")</f>
        <v/>
      </c>
      <c r="I58" s="2" t="str">
        <f>IFERROR(VLOOKUP(F58,Stagionalità!$A$6:$M$103,4,FALSE)*C58,"")</f>
        <v/>
      </c>
      <c r="J58" s="2" t="str">
        <f>IFERROR(VLOOKUP(F58,Stagionalità!$A$6:$M$103,5,FALSE)*C58,"")</f>
        <v/>
      </c>
      <c r="K58" s="2" t="str">
        <f>IFERROR(VLOOKUP(F58,Stagionalità!$A$6:$M$103,6,FALSE)*C58,"")</f>
        <v/>
      </c>
      <c r="L58" s="2" t="str">
        <f>IFERROR(VLOOKUP(F58,Stagionalità!$A$6:$M$103,7,FALSE)*C58,"")</f>
        <v/>
      </c>
      <c r="M58" s="2" t="str">
        <f>IFERROR(VLOOKUP(F58,Stagionalità!$A$6:$M$103,8,FALSE)*C58,"")</f>
        <v/>
      </c>
      <c r="N58" s="2" t="str">
        <f>IFERROR(VLOOKUP(F58,Stagionalità!$A$6:$M$103,9,FALSE)*C58,"")</f>
        <v/>
      </c>
      <c r="O58" s="2" t="str">
        <f>IFERROR(VLOOKUP(F58,Stagionalità!$A$6:$M$103,10,FALSE)*C58,"")</f>
        <v/>
      </c>
      <c r="P58" s="2" t="str">
        <f>IFERROR(VLOOKUP(F58,Stagionalità!$A$6:$M$103,11,FALSE)*C58,"")</f>
        <v/>
      </c>
      <c r="Q58" s="2" t="str">
        <f>IFERROR(VLOOKUP(F58,Stagionalità!$A$6:$M$103,12,FALSE)*C58,"")</f>
        <v/>
      </c>
      <c r="R58" s="2" t="str">
        <f>IFERROR(VLOOKUP(F58,Stagionalità!$A$6:$M$103,13,FALSE)*C58,"")</f>
        <v/>
      </c>
    </row>
    <row r="59" spans="2:18" x14ac:dyDescent="0.3">
      <c r="F59" s="23" t="str">
        <f t="shared" ref="F59:F116" si="1">IF(B59=0,"",B59)</f>
        <v/>
      </c>
      <c r="G59" s="2" t="str">
        <f>IFERROR(VLOOKUP(F59,Stagionalità!$A$6:$M$103,2,FALSE)*C59,"")</f>
        <v/>
      </c>
      <c r="H59" s="2" t="str">
        <f>IFERROR(VLOOKUP(F59,Stagionalità!$A$6:$M$103,3,FALSE)*C59,"")</f>
        <v/>
      </c>
      <c r="I59" s="2" t="str">
        <f>IFERROR(VLOOKUP(F59,Stagionalità!$A$6:$M$103,4,FALSE)*C59,"")</f>
        <v/>
      </c>
      <c r="J59" s="2" t="str">
        <f>IFERROR(VLOOKUP(F59,Stagionalità!$A$6:$M$103,5,FALSE)*C59,"")</f>
        <v/>
      </c>
      <c r="K59" s="2" t="str">
        <f>IFERROR(VLOOKUP(F59,Stagionalità!$A$6:$M$103,6,FALSE)*C59,"")</f>
        <v/>
      </c>
      <c r="L59" s="2" t="str">
        <f>IFERROR(VLOOKUP(F59,Stagionalità!$A$6:$M$103,7,FALSE)*C59,"")</f>
        <v/>
      </c>
      <c r="M59" s="2" t="str">
        <f>IFERROR(VLOOKUP(F59,Stagionalità!$A$6:$M$103,8,FALSE)*C59,"")</f>
        <v/>
      </c>
      <c r="N59" s="2" t="str">
        <f>IFERROR(VLOOKUP(F59,Stagionalità!$A$6:$M$103,9,FALSE)*C59,"")</f>
        <v/>
      </c>
      <c r="O59" s="2" t="str">
        <f>IFERROR(VLOOKUP(F59,Stagionalità!$A$6:$M$103,10,FALSE)*C59,"")</f>
        <v/>
      </c>
      <c r="P59" s="2" t="str">
        <f>IFERROR(VLOOKUP(F59,Stagionalità!$A$6:$M$103,11,FALSE)*C59,"")</f>
        <v/>
      </c>
      <c r="Q59" s="2" t="str">
        <f>IFERROR(VLOOKUP(F59,Stagionalità!$A$6:$M$103,12,FALSE)*C59,"")</f>
        <v/>
      </c>
      <c r="R59" s="2" t="str">
        <f>IFERROR(VLOOKUP(F59,Stagionalità!$A$6:$M$103,13,FALSE)*C59,"")</f>
        <v/>
      </c>
    </row>
    <row r="60" spans="2:18" x14ac:dyDescent="0.3">
      <c r="F60" s="23" t="str">
        <f t="shared" si="1"/>
        <v/>
      </c>
      <c r="G60" s="2" t="str">
        <f>IFERROR(VLOOKUP(F60,Stagionalità!$A$6:$M$103,2,FALSE)*C60,"")</f>
        <v/>
      </c>
      <c r="H60" s="2" t="str">
        <f>IFERROR(VLOOKUP(F60,Stagionalità!$A$6:$M$103,3,FALSE)*C60,"")</f>
        <v/>
      </c>
      <c r="I60" s="2" t="str">
        <f>IFERROR(VLOOKUP(F60,Stagionalità!$A$6:$M$103,4,FALSE)*C60,"")</f>
        <v/>
      </c>
      <c r="J60" s="2" t="str">
        <f>IFERROR(VLOOKUP(F60,Stagionalità!$A$6:$M$103,5,FALSE)*C60,"")</f>
        <v/>
      </c>
      <c r="K60" s="2" t="str">
        <f>IFERROR(VLOOKUP(F60,Stagionalità!$A$6:$M$103,6,FALSE)*C60,"")</f>
        <v/>
      </c>
      <c r="L60" s="2" t="str">
        <f>IFERROR(VLOOKUP(F60,Stagionalità!$A$6:$M$103,7,FALSE)*C60,"")</f>
        <v/>
      </c>
      <c r="M60" s="2" t="str">
        <f>IFERROR(VLOOKUP(F60,Stagionalità!$A$6:$M$103,8,FALSE)*C60,"")</f>
        <v/>
      </c>
      <c r="N60" s="2" t="str">
        <f>IFERROR(VLOOKUP(F60,Stagionalità!$A$6:$M$103,9,FALSE)*C60,"")</f>
        <v/>
      </c>
      <c r="O60" s="2" t="str">
        <f>IFERROR(VLOOKUP(F60,Stagionalità!$A$6:$M$103,10,FALSE)*C60,"")</f>
        <v/>
      </c>
      <c r="P60" s="2" t="str">
        <f>IFERROR(VLOOKUP(F60,Stagionalità!$A$6:$M$103,11,FALSE)*C60,"")</f>
        <v/>
      </c>
      <c r="Q60" s="2" t="str">
        <f>IFERROR(VLOOKUP(F60,Stagionalità!$A$6:$M$103,12,FALSE)*C60,"")</f>
        <v/>
      </c>
      <c r="R60" s="2" t="str">
        <f>IFERROR(VLOOKUP(F60,Stagionalità!$A$6:$M$103,13,FALSE)*C60,"")</f>
        <v/>
      </c>
    </row>
    <row r="61" spans="2:18" x14ac:dyDescent="0.3">
      <c r="F61" s="23" t="str">
        <f t="shared" si="1"/>
        <v/>
      </c>
      <c r="G61" s="2" t="str">
        <f>IFERROR(VLOOKUP(F61,Stagionalità!$A$6:$M$103,2,FALSE)*C61,"")</f>
        <v/>
      </c>
      <c r="H61" s="2" t="str">
        <f>IFERROR(VLOOKUP(F61,Stagionalità!$A$6:$M$103,3,FALSE)*C61,"")</f>
        <v/>
      </c>
      <c r="I61" s="2" t="str">
        <f>IFERROR(VLOOKUP(F61,Stagionalità!$A$6:$M$103,4,FALSE)*C61,"")</f>
        <v/>
      </c>
      <c r="J61" s="2" t="str">
        <f>IFERROR(VLOOKUP(F61,Stagionalità!$A$6:$M$103,5,FALSE)*C61,"")</f>
        <v/>
      </c>
      <c r="K61" s="2" t="str">
        <f>IFERROR(VLOOKUP(F61,Stagionalità!$A$6:$M$103,6,FALSE)*C61,"")</f>
        <v/>
      </c>
      <c r="L61" s="2" t="str">
        <f>IFERROR(VLOOKUP(F61,Stagionalità!$A$6:$M$103,7,FALSE)*C61,"")</f>
        <v/>
      </c>
      <c r="M61" s="2" t="str">
        <f>IFERROR(VLOOKUP(F61,Stagionalità!$A$6:$M$103,8,FALSE)*C61,"")</f>
        <v/>
      </c>
      <c r="N61" s="2" t="str">
        <f>IFERROR(VLOOKUP(F61,Stagionalità!$A$6:$M$103,9,FALSE)*C61,"")</f>
        <v/>
      </c>
      <c r="O61" s="2" t="str">
        <f>IFERROR(VLOOKUP(F61,Stagionalità!$A$6:$M$103,10,FALSE)*C61,"")</f>
        <v/>
      </c>
      <c r="P61" s="2" t="str">
        <f>IFERROR(VLOOKUP(F61,Stagionalità!$A$6:$M$103,11,FALSE)*C61,"")</f>
        <v/>
      </c>
      <c r="Q61" s="2" t="str">
        <f>IFERROR(VLOOKUP(F61,Stagionalità!$A$6:$M$103,12,FALSE)*C61,"")</f>
        <v/>
      </c>
      <c r="R61" s="2" t="str">
        <f>IFERROR(VLOOKUP(F61,Stagionalità!$A$6:$M$103,13,FALSE)*C61,"")</f>
        <v/>
      </c>
    </row>
    <row r="62" spans="2:18" x14ac:dyDescent="0.3">
      <c r="F62" s="23" t="str">
        <f t="shared" si="1"/>
        <v/>
      </c>
      <c r="G62" s="2" t="str">
        <f>IFERROR(VLOOKUP(F62,Stagionalità!$A$6:$M$103,2,FALSE)*C62,"")</f>
        <v/>
      </c>
      <c r="H62" s="2" t="str">
        <f>IFERROR(VLOOKUP(F62,Stagionalità!$A$6:$M$103,3,FALSE)*C62,"")</f>
        <v/>
      </c>
      <c r="I62" s="2" t="str">
        <f>IFERROR(VLOOKUP(F62,Stagionalità!$A$6:$M$103,4,FALSE)*C62,"")</f>
        <v/>
      </c>
      <c r="J62" s="2" t="str">
        <f>IFERROR(VLOOKUP(F62,Stagionalità!$A$6:$M$103,5,FALSE)*C62,"")</f>
        <v/>
      </c>
      <c r="K62" s="2" t="str">
        <f>IFERROR(VLOOKUP(F62,Stagionalità!$A$6:$M$103,6,FALSE)*C62,"")</f>
        <v/>
      </c>
      <c r="L62" s="2" t="str">
        <f>IFERROR(VLOOKUP(F62,Stagionalità!$A$6:$M$103,7,FALSE)*C62,"")</f>
        <v/>
      </c>
      <c r="M62" s="2" t="str">
        <f>IFERROR(VLOOKUP(F62,Stagionalità!$A$6:$M$103,8,FALSE)*C62,"")</f>
        <v/>
      </c>
      <c r="N62" s="2" t="str">
        <f>IFERROR(VLOOKUP(F62,Stagionalità!$A$6:$M$103,9,FALSE)*C62,"")</f>
        <v/>
      </c>
      <c r="O62" s="2" t="str">
        <f>IFERROR(VLOOKUP(F62,Stagionalità!$A$6:$M$103,10,FALSE)*C62,"")</f>
        <v/>
      </c>
      <c r="P62" s="2" t="str">
        <f>IFERROR(VLOOKUP(F62,Stagionalità!$A$6:$M$103,11,FALSE)*C62,"")</f>
        <v/>
      </c>
      <c r="Q62" s="2" t="str">
        <f>IFERROR(VLOOKUP(F62,Stagionalità!$A$6:$M$103,12,FALSE)*C62,"")</f>
        <v/>
      </c>
      <c r="R62" s="2" t="str">
        <f>IFERROR(VLOOKUP(F62,Stagionalità!$A$6:$M$103,13,FALSE)*C62,"")</f>
        <v/>
      </c>
    </row>
    <row r="63" spans="2:18" x14ac:dyDescent="0.3">
      <c r="F63" s="23" t="str">
        <f t="shared" si="1"/>
        <v/>
      </c>
      <c r="G63" s="2" t="str">
        <f>IFERROR(VLOOKUP(F63,Stagionalità!$A$6:$M$103,2,FALSE)*C63,"")</f>
        <v/>
      </c>
      <c r="H63" s="2" t="str">
        <f>IFERROR(VLOOKUP(F63,Stagionalità!$A$6:$M$103,3,FALSE)*C63,"")</f>
        <v/>
      </c>
      <c r="I63" s="2" t="str">
        <f>IFERROR(VLOOKUP(F63,Stagionalità!$A$6:$M$103,4,FALSE)*C63,"")</f>
        <v/>
      </c>
      <c r="J63" s="2" t="str">
        <f>IFERROR(VLOOKUP(F63,Stagionalità!$A$6:$M$103,5,FALSE)*C63,"")</f>
        <v/>
      </c>
      <c r="K63" s="2" t="str">
        <f>IFERROR(VLOOKUP(F63,Stagionalità!$A$6:$M$103,6,FALSE)*C63,"")</f>
        <v/>
      </c>
      <c r="L63" s="2" t="str">
        <f>IFERROR(VLOOKUP(F63,Stagionalità!$A$6:$M$103,7,FALSE)*C63,"")</f>
        <v/>
      </c>
      <c r="M63" s="2" t="str">
        <f>IFERROR(VLOOKUP(F63,Stagionalità!$A$6:$M$103,8,FALSE)*C63,"")</f>
        <v/>
      </c>
      <c r="N63" s="2" t="str">
        <f>IFERROR(VLOOKUP(F63,Stagionalità!$A$6:$M$103,9,FALSE)*C63,"")</f>
        <v/>
      </c>
      <c r="O63" s="2" t="str">
        <f>IFERROR(VLOOKUP(F63,Stagionalità!$A$6:$M$103,10,FALSE)*C63,"")</f>
        <v/>
      </c>
      <c r="P63" s="2" t="str">
        <f>IFERROR(VLOOKUP(F63,Stagionalità!$A$6:$M$103,11,FALSE)*C63,"")</f>
        <v/>
      </c>
      <c r="Q63" s="2" t="str">
        <f>IFERROR(VLOOKUP(F63,Stagionalità!$A$6:$M$103,12,FALSE)*C63,"")</f>
        <v/>
      </c>
      <c r="R63" s="2" t="str">
        <f>IFERROR(VLOOKUP(F63,Stagionalità!$A$6:$M$103,13,FALSE)*C63,"")</f>
        <v/>
      </c>
    </row>
    <row r="64" spans="2:18" x14ac:dyDescent="0.3">
      <c r="F64" s="23" t="str">
        <f t="shared" si="1"/>
        <v/>
      </c>
      <c r="G64" s="2" t="str">
        <f>IFERROR(VLOOKUP(F64,Stagionalità!$A$6:$M$103,2,FALSE)*C64,"")</f>
        <v/>
      </c>
      <c r="H64" s="2" t="str">
        <f>IFERROR(VLOOKUP(F64,Stagionalità!$A$6:$M$103,3,FALSE)*C64,"")</f>
        <v/>
      </c>
      <c r="I64" s="2" t="str">
        <f>IFERROR(VLOOKUP(F64,Stagionalità!$A$6:$M$103,4,FALSE)*C64,"")</f>
        <v/>
      </c>
      <c r="J64" s="2" t="str">
        <f>IFERROR(VLOOKUP(F64,Stagionalità!$A$6:$M$103,5,FALSE)*C64,"")</f>
        <v/>
      </c>
      <c r="K64" s="2" t="str">
        <f>IFERROR(VLOOKUP(F64,Stagionalità!$A$6:$M$103,6,FALSE)*C64,"")</f>
        <v/>
      </c>
      <c r="L64" s="2" t="str">
        <f>IFERROR(VLOOKUP(F64,Stagionalità!$A$6:$M$103,7,FALSE)*C64,"")</f>
        <v/>
      </c>
      <c r="M64" s="2" t="str">
        <f>IFERROR(VLOOKUP(F64,Stagionalità!$A$6:$M$103,8,FALSE)*C64,"")</f>
        <v/>
      </c>
      <c r="N64" s="2" t="str">
        <f>IFERROR(VLOOKUP(F64,Stagionalità!$A$6:$M$103,9,FALSE)*C64,"")</f>
        <v/>
      </c>
      <c r="O64" s="2" t="str">
        <f>IFERROR(VLOOKUP(F64,Stagionalità!$A$6:$M$103,10,FALSE)*C64,"")</f>
        <v/>
      </c>
      <c r="P64" s="2" t="str">
        <f>IFERROR(VLOOKUP(F64,Stagionalità!$A$6:$M$103,11,FALSE)*C64,"")</f>
        <v/>
      </c>
      <c r="Q64" s="2" t="str">
        <f>IFERROR(VLOOKUP(F64,Stagionalità!$A$6:$M$103,12,FALSE)*C64,"")</f>
        <v/>
      </c>
      <c r="R64" s="2" t="str">
        <f>IFERROR(VLOOKUP(F64,Stagionalità!$A$6:$M$103,13,FALSE)*C64,"")</f>
        <v/>
      </c>
    </row>
    <row r="65" spans="6:18" x14ac:dyDescent="0.3">
      <c r="F65" s="23" t="str">
        <f t="shared" si="1"/>
        <v/>
      </c>
      <c r="G65" s="2" t="str">
        <f>IFERROR(VLOOKUP(F65,Stagionalità!$A$6:$M$103,2,FALSE)*C65,"")</f>
        <v/>
      </c>
      <c r="H65" s="2" t="str">
        <f>IFERROR(VLOOKUP(F65,Stagionalità!$A$6:$M$103,3,FALSE)*C65,"")</f>
        <v/>
      </c>
      <c r="I65" s="2" t="str">
        <f>IFERROR(VLOOKUP(F65,Stagionalità!$A$6:$M$103,4,FALSE)*C65,"")</f>
        <v/>
      </c>
      <c r="J65" s="2" t="str">
        <f>IFERROR(VLOOKUP(F65,Stagionalità!$A$6:$M$103,5,FALSE)*C65,"")</f>
        <v/>
      </c>
      <c r="K65" s="2" t="str">
        <f>IFERROR(VLOOKUP(F65,Stagionalità!$A$6:$M$103,6,FALSE)*C65,"")</f>
        <v/>
      </c>
      <c r="L65" s="2" t="str">
        <f>IFERROR(VLOOKUP(F65,Stagionalità!$A$6:$M$103,7,FALSE)*C65,"")</f>
        <v/>
      </c>
      <c r="M65" s="2" t="str">
        <f>IFERROR(VLOOKUP(F65,Stagionalità!$A$6:$M$103,8,FALSE)*C65,"")</f>
        <v/>
      </c>
      <c r="N65" s="2" t="str">
        <f>IFERROR(VLOOKUP(F65,Stagionalità!$A$6:$M$103,9,FALSE)*C65,"")</f>
        <v/>
      </c>
      <c r="O65" s="2" t="str">
        <f>IFERROR(VLOOKUP(F65,Stagionalità!$A$6:$M$103,10,FALSE)*C65,"")</f>
        <v/>
      </c>
      <c r="P65" s="2" t="str">
        <f>IFERROR(VLOOKUP(F65,Stagionalità!$A$6:$M$103,11,FALSE)*C65,"")</f>
        <v/>
      </c>
      <c r="Q65" s="2" t="str">
        <f>IFERROR(VLOOKUP(F65,Stagionalità!$A$6:$M$103,12,FALSE)*C65,"")</f>
        <v/>
      </c>
      <c r="R65" s="2" t="str">
        <f>IFERROR(VLOOKUP(F65,Stagionalità!$A$6:$M$103,13,FALSE)*C65,"")</f>
        <v/>
      </c>
    </row>
    <row r="66" spans="6:18" x14ac:dyDescent="0.3">
      <c r="F66" s="23" t="str">
        <f t="shared" si="1"/>
        <v/>
      </c>
      <c r="G66" s="2" t="str">
        <f>IFERROR(VLOOKUP(F66,Stagionalità!$A$6:$M$103,2,FALSE)*C66,"")</f>
        <v/>
      </c>
      <c r="H66" s="2" t="str">
        <f>IFERROR(VLOOKUP(F66,Stagionalità!$A$6:$M$103,3,FALSE)*C66,"")</f>
        <v/>
      </c>
      <c r="I66" s="2" t="str">
        <f>IFERROR(VLOOKUP(F66,Stagionalità!$A$6:$M$103,4,FALSE)*C66,"")</f>
        <v/>
      </c>
      <c r="J66" s="2" t="str">
        <f>IFERROR(VLOOKUP(F66,Stagionalità!$A$6:$M$103,5,FALSE)*C66,"")</f>
        <v/>
      </c>
      <c r="K66" s="2" t="str">
        <f>IFERROR(VLOOKUP(F66,Stagionalità!$A$6:$M$103,6,FALSE)*C66,"")</f>
        <v/>
      </c>
      <c r="L66" s="2" t="str">
        <f>IFERROR(VLOOKUP(F66,Stagionalità!$A$6:$M$103,7,FALSE)*C66,"")</f>
        <v/>
      </c>
      <c r="M66" s="2" t="str">
        <f>IFERROR(VLOOKUP(F66,Stagionalità!$A$6:$M$103,8,FALSE)*C66,"")</f>
        <v/>
      </c>
      <c r="N66" s="2" t="str">
        <f>IFERROR(VLOOKUP(F66,Stagionalità!$A$6:$M$103,9,FALSE)*C66,"")</f>
        <v/>
      </c>
      <c r="O66" s="2" t="str">
        <f>IFERROR(VLOOKUP(F66,Stagionalità!$A$6:$M$103,10,FALSE)*C66,"")</f>
        <v/>
      </c>
      <c r="P66" s="2" t="str">
        <f>IFERROR(VLOOKUP(F66,Stagionalità!$A$6:$M$103,11,FALSE)*C66,"")</f>
        <v/>
      </c>
      <c r="Q66" s="2" t="str">
        <f>IFERROR(VLOOKUP(F66,Stagionalità!$A$6:$M$103,12,FALSE)*C66,"")</f>
        <v/>
      </c>
      <c r="R66" s="2" t="str">
        <f>IFERROR(VLOOKUP(F66,Stagionalità!$A$6:$M$103,13,FALSE)*C66,"")</f>
        <v/>
      </c>
    </row>
    <row r="67" spans="6:18" x14ac:dyDescent="0.3">
      <c r="F67" s="23" t="str">
        <f t="shared" si="1"/>
        <v/>
      </c>
      <c r="G67" s="2" t="str">
        <f>IFERROR(VLOOKUP(F67,Stagionalità!$A$6:$M$103,2,FALSE)*C67,"")</f>
        <v/>
      </c>
      <c r="H67" s="2" t="str">
        <f>IFERROR(VLOOKUP(F67,Stagionalità!$A$6:$M$103,3,FALSE)*C67,"")</f>
        <v/>
      </c>
      <c r="I67" s="2" t="str">
        <f>IFERROR(VLOOKUP(F67,Stagionalità!$A$6:$M$103,4,FALSE)*C67,"")</f>
        <v/>
      </c>
      <c r="J67" s="2" t="str">
        <f>IFERROR(VLOOKUP(F67,Stagionalità!$A$6:$M$103,5,FALSE)*C67,"")</f>
        <v/>
      </c>
      <c r="K67" s="2" t="str">
        <f>IFERROR(VLOOKUP(F67,Stagionalità!$A$6:$M$103,6,FALSE)*C67,"")</f>
        <v/>
      </c>
      <c r="L67" s="2" t="str">
        <f>IFERROR(VLOOKUP(F67,Stagionalità!$A$6:$M$103,7,FALSE)*C67,"")</f>
        <v/>
      </c>
      <c r="M67" s="2" t="str">
        <f>IFERROR(VLOOKUP(F67,Stagionalità!$A$6:$M$103,8,FALSE)*C67,"")</f>
        <v/>
      </c>
      <c r="N67" s="2" t="str">
        <f>IFERROR(VLOOKUP(F67,Stagionalità!$A$6:$M$103,9,FALSE)*C67,"")</f>
        <v/>
      </c>
      <c r="O67" s="2" t="str">
        <f>IFERROR(VLOOKUP(F67,Stagionalità!$A$6:$M$103,10,FALSE)*C67,"")</f>
        <v/>
      </c>
      <c r="P67" s="2" t="str">
        <f>IFERROR(VLOOKUP(F67,Stagionalità!$A$6:$M$103,11,FALSE)*C67,"")</f>
        <v/>
      </c>
      <c r="Q67" s="2" t="str">
        <f>IFERROR(VLOOKUP(F67,Stagionalità!$A$6:$M$103,12,FALSE)*C67,"")</f>
        <v/>
      </c>
      <c r="R67" s="2" t="str">
        <f>IFERROR(VLOOKUP(F67,Stagionalità!$A$6:$M$103,13,FALSE)*C67,"")</f>
        <v/>
      </c>
    </row>
    <row r="68" spans="6:18" x14ac:dyDescent="0.3">
      <c r="F68" s="23" t="str">
        <f t="shared" si="1"/>
        <v/>
      </c>
      <c r="G68" s="2" t="str">
        <f>IFERROR(VLOOKUP(F68,Stagionalità!$A$6:$M$103,2,FALSE)*C68,"")</f>
        <v/>
      </c>
      <c r="H68" s="2" t="str">
        <f>IFERROR(VLOOKUP(F68,Stagionalità!$A$6:$M$103,3,FALSE)*C68,"")</f>
        <v/>
      </c>
      <c r="I68" s="2" t="str">
        <f>IFERROR(VLOOKUP(F68,Stagionalità!$A$6:$M$103,4,FALSE)*C68,"")</f>
        <v/>
      </c>
      <c r="J68" s="2" t="str">
        <f>IFERROR(VLOOKUP(F68,Stagionalità!$A$6:$M$103,5,FALSE)*C68,"")</f>
        <v/>
      </c>
      <c r="K68" s="2" t="str">
        <f>IFERROR(VLOOKUP(F68,Stagionalità!$A$6:$M$103,6,FALSE)*C68,"")</f>
        <v/>
      </c>
      <c r="L68" s="2" t="str">
        <f>IFERROR(VLOOKUP(F68,Stagionalità!$A$6:$M$103,7,FALSE)*C68,"")</f>
        <v/>
      </c>
      <c r="M68" s="2" t="str">
        <f>IFERROR(VLOOKUP(F68,Stagionalità!$A$6:$M$103,8,FALSE)*C68,"")</f>
        <v/>
      </c>
      <c r="N68" s="2" t="str">
        <f>IFERROR(VLOOKUP(F68,Stagionalità!$A$6:$M$103,9,FALSE)*C68,"")</f>
        <v/>
      </c>
      <c r="O68" s="2" t="str">
        <f>IFERROR(VLOOKUP(F68,Stagionalità!$A$6:$M$103,10,FALSE)*C68,"")</f>
        <v/>
      </c>
      <c r="P68" s="2" t="str">
        <f>IFERROR(VLOOKUP(F68,Stagionalità!$A$6:$M$103,11,FALSE)*C68,"")</f>
        <v/>
      </c>
      <c r="Q68" s="2" t="str">
        <f>IFERROR(VLOOKUP(F68,Stagionalità!$A$6:$M$103,12,FALSE)*C68,"")</f>
        <v/>
      </c>
      <c r="R68" s="2" t="str">
        <f>IFERROR(VLOOKUP(F68,Stagionalità!$A$6:$M$103,13,FALSE)*C68,"")</f>
        <v/>
      </c>
    </row>
    <row r="69" spans="6:18" x14ac:dyDescent="0.3">
      <c r="F69" s="23" t="str">
        <f t="shared" si="1"/>
        <v/>
      </c>
      <c r="G69" s="2" t="str">
        <f>IFERROR(VLOOKUP(F69,Stagionalità!$A$6:$M$103,2,FALSE)*C69,"")</f>
        <v/>
      </c>
      <c r="H69" s="2" t="str">
        <f>IFERROR(VLOOKUP(F69,Stagionalità!$A$6:$M$103,3,FALSE)*C69,"")</f>
        <v/>
      </c>
      <c r="I69" s="2" t="str">
        <f>IFERROR(VLOOKUP(F69,Stagionalità!$A$6:$M$103,4,FALSE)*C69,"")</f>
        <v/>
      </c>
      <c r="J69" s="2" t="str">
        <f>IFERROR(VLOOKUP(F69,Stagionalità!$A$6:$M$103,5,FALSE)*C69,"")</f>
        <v/>
      </c>
      <c r="K69" s="2" t="str">
        <f>IFERROR(VLOOKUP(F69,Stagionalità!$A$6:$M$103,6,FALSE)*C69,"")</f>
        <v/>
      </c>
      <c r="L69" s="2" t="str">
        <f>IFERROR(VLOOKUP(F69,Stagionalità!$A$6:$M$103,7,FALSE)*C69,"")</f>
        <v/>
      </c>
      <c r="M69" s="2" t="str">
        <f>IFERROR(VLOOKUP(F69,Stagionalità!$A$6:$M$103,8,FALSE)*C69,"")</f>
        <v/>
      </c>
      <c r="N69" s="2" t="str">
        <f>IFERROR(VLOOKUP(F69,Stagionalità!$A$6:$M$103,9,FALSE)*C69,"")</f>
        <v/>
      </c>
      <c r="O69" s="2" t="str">
        <f>IFERROR(VLOOKUP(F69,Stagionalità!$A$6:$M$103,10,FALSE)*C69,"")</f>
        <v/>
      </c>
      <c r="P69" s="2" t="str">
        <f>IFERROR(VLOOKUP(F69,Stagionalità!$A$6:$M$103,11,FALSE)*C69,"")</f>
        <v/>
      </c>
      <c r="Q69" s="2" t="str">
        <f>IFERROR(VLOOKUP(F69,Stagionalità!$A$6:$M$103,12,FALSE)*C69,"")</f>
        <v/>
      </c>
      <c r="R69" s="2" t="str">
        <f>IFERROR(VLOOKUP(F69,Stagionalità!$A$6:$M$103,13,FALSE)*C69,"")</f>
        <v/>
      </c>
    </row>
    <row r="70" spans="6:18" x14ac:dyDescent="0.3">
      <c r="F70" s="23" t="str">
        <f t="shared" si="1"/>
        <v/>
      </c>
      <c r="G70" s="2" t="str">
        <f>IFERROR(VLOOKUP(F70,Stagionalità!$A$6:$M$103,2,FALSE)*C70,"")</f>
        <v/>
      </c>
      <c r="H70" s="2" t="str">
        <f>IFERROR(VLOOKUP(F70,Stagionalità!$A$6:$M$103,3,FALSE)*C70,"")</f>
        <v/>
      </c>
      <c r="I70" s="2" t="str">
        <f>IFERROR(VLOOKUP(F70,Stagionalità!$A$6:$M$103,4,FALSE)*C70,"")</f>
        <v/>
      </c>
      <c r="J70" s="2" t="str">
        <f>IFERROR(VLOOKUP(F70,Stagionalità!$A$6:$M$103,5,FALSE)*C70,"")</f>
        <v/>
      </c>
      <c r="K70" s="2" t="str">
        <f>IFERROR(VLOOKUP(F70,Stagionalità!$A$6:$M$103,6,FALSE)*C70,"")</f>
        <v/>
      </c>
      <c r="L70" s="2" t="str">
        <f>IFERROR(VLOOKUP(F70,Stagionalità!$A$6:$M$103,7,FALSE)*C70,"")</f>
        <v/>
      </c>
      <c r="M70" s="2" t="str">
        <f>IFERROR(VLOOKUP(F70,Stagionalità!$A$6:$M$103,8,FALSE)*C70,"")</f>
        <v/>
      </c>
      <c r="N70" s="2" t="str">
        <f>IFERROR(VLOOKUP(F70,Stagionalità!$A$6:$M$103,9,FALSE)*C70,"")</f>
        <v/>
      </c>
      <c r="O70" s="2" t="str">
        <f>IFERROR(VLOOKUP(F70,Stagionalità!$A$6:$M$103,10,FALSE)*C70,"")</f>
        <v/>
      </c>
      <c r="P70" s="2" t="str">
        <f>IFERROR(VLOOKUP(F70,Stagionalità!$A$6:$M$103,11,FALSE)*C70,"")</f>
        <v/>
      </c>
      <c r="Q70" s="2" t="str">
        <f>IFERROR(VLOOKUP(F70,Stagionalità!$A$6:$M$103,12,FALSE)*C70,"")</f>
        <v/>
      </c>
      <c r="R70" s="2" t="str">
        <f>IFERROR(VLOOKUP(F70,Stagionalità!$A$6:$M$103,13,FALSE)*C70,"")</f>
        <v/>
      </c>
    </row>
    <row r="71" spans="6:18" x14ac:dyDescent="0.3">
      <c r="F71" s="23" t="str">
        <f t="shared" si="1"/>
        <v/>
      </c>
      <c r="G71" s="2" t="str">
        <f>IFERROR(VLOOKUP(F71,Stagionalità!$A$6:$M$103,2,FALSE)*C71,"")</f>
        <v/>
      </c>
      <c r="H71" s="2" t="str">
        <f>IFERROR(VLOOKUP(F71,Stagionalità!$A$6:$M$103,3,FALSE)*C71,"")</f>
        <v/>
      </c>
      <c r="I71" s="2" t="str">
        <f>IFERROR(VLOOKUP(F71,Stagionalità!$A$6:$M$103,4,FALSE)*C71,"")</f>
        <v/>
      </c>
      <c r="J71" s="2" t="str">
        <f>IFERROR(VLOOKUP(F71,Stagionalità!$A$6:$M$103,5,FALSE)*C71,"")</f>
        <v/>
      </c>
      <c r="K71" s="2" t="str">
        <f>IFERROR(VLOOKUP(F71,Stagionalità!$A$6:$M$103,6,FALSE)*C71,"")</f>
        <v/>
      </c>
      <c r="L71" s="2" t="str">
        <f>IFERROR(VLOOKUP(F71,Stagionalità!$A$6:$M$103,7,FALSE)*C71,"")</f>
        <v/>
      </c>
      <c r="M71" s="2" t="str">
        <f>IFERROR(VLOOKUP(F71,Stagionalità!$A$6:$M$103,8,FALSE)*C71,"")</f>
        <v/>
      </c>
      <c r="N71" s="2" t="str">
        <f>IFERROR(VLOOKUP(F71,Stagionalità!$A$6:$M$103,9,FALSE)*C71,"")</f>
        <v/>
      </c>
      <c r="O71" s="2" t="str">
        <f>IFERROR(VLOOKUP(F71,Stagionalità!$A$6:$M$103,10,FALSE)*C71,"")</f>
        <v/>
      </c>
      <c r="P71" s="2" t="str">
        <f>IFERROR(VLOOKUP(F71,Stagionalità!$A$6:$M$103,11,FALSE)*C71,"")</f>
        <v/>
      </c>
      <c r="Q71" s="2" t="str">
        <f>IFERROR(VLOOKUP(F71,Stagionalità!$A$6:$M$103,12,FALSE)*C71,"")</f>
        <v/>
      </c>
      <c r="R71" s="2" t="str">
        <f>IFERROR(VLOOKUP(F71,Stagionalità!$A$6:$M$103,13,FALSE)*C71,"")</f>
        <v/>
      </c>
    </row>
    <row r="72" spans="6:18" x14ac:dyDescent="0.3">
      <c r="F72" s="23" t="str">
        <f t="shared" si="1"/>
        <v/>
      </c>
      <c r="G72" s="2" t="str">
        <f>IFERROR(VLOOKUP(F72,Stagionalità!$A$6:$M$103,2,FALSE)*C72,"")</f>
        <v/>
      </c>
      <c r="H72" s="2" t="str">
        <f>IFERROR(VLOOKUP(F72,Stagionalità!$A$6:$M$103,3,FALSE)*C72,"")</f>
        <v/>
      </c>
      <c r="I72" s="2" t="str">
        <f>IFERROR(VLOOKUP(F72,Stagionalità!$A$6:$M$103,4,FALSE)*C72,"")</f>
        <v/>
      </c>
      <c r="J72" s="2" t="str">
        <f>IFERROR(VLOOKUP(F72,Stagionalità!$A$6:$M$103,5,FALSE)*C72,"")</f>
        <v/>
      </c>
      <c r="K72" s="2" t="str">
        <f>IFERROR(VLOOKUP(F72,Stagionalità!$A$6:$M$103,6,FALSE)*C72,"")</f>
        <v/>
      </c>
      <c r="L72" s="2" t="str">
        <f>IFERROR(VLOOKUP(F72,Stagionalità!$A$6:$M$103,7,FALSE)*C72,"")</f>
        <v/>
      </c>
      <c r="M72" s="2" t="str">
        <f>IFERROR(VLOOKUP(F72,Stagionalità!$A$6:$M$103,8,FALSE)*C72,"")</f>
        <v/>
      </c>
      <c r="N72" s="2" t="str">
        <f>IFERROR(VLOOKUP(F72,Stagionalità!$A$6:$M$103,9,FALSE)*C72,"")</f>
        <v/>
      </c>
      <c r="O72" s="2" t="str">
        <f>IFERROR(VLOOKUP(F72,Stagionalità!$A$6:$M$103,10,FALSE)*C72,"")</f>
        <v/>
      </c>
      <c r="P72" s="2" t="str">
        <f>IFERROR(VLOOKUP(F72,Stagionalità!$A$6:$M$103,11,FALSE)*C72,"")</f>
        <v/>
      </c>
      <c r="Q72" s="2" t="str">
        <f>IFERROR(VLOOKUP(F72,Stagionalità!$A$6:$M$103,12,FALSE)*C72,"")</f>
        <v/>
      </c>
      <c r="R72" s="2" t="str">
        <f>IFERROR(VLOOKUP(F72,Stagionalità!$A$6:$M$103,13,FALSE)*C72,"")</f>
        <v/>
      </c>
    </row>
    <row r="73" spans="6:18" x14ac:dyDescent="0.3">
      <c r="F73" s="23" t="str">
        <f t="shared" si="1"/>
        <v/>
      </c>
      <c r="G73" s="2" t="str">
        <f>IFERROR(VLOOKUP(F73,Stagionalità!$A$6:$M$103,2,FALSE)*C73,"")</f>
        <v/>
      </c>
      <c r="H73" s="2" t="str">
        <f>IFERROR(VLOOKUP(F73,Stagionalità!$A$6:$M$103,3,FALSE)*C73,"")</f>
        <v/>
      </c>
      <c r="I73" s="2" t="str">
        <f>IFERROR(VLOOKUP(F73,Stagionalità!$A$6:$M$103,4,FALSE)*C73,"")</f>
        <v/>
      </c>
      <c r="J73" s="2" t="str">
        <f>IFERROR(VLOOKUP(F73,Stagionalità!$A$6:$M$103,5,FALSE)*C73,"")</f>
        <v/>
      </c>
      <c r="K73" s="2" t="str">
        <f>IFERROR(VLOOKUP(F73,Stagionalità!$A$6:$M$103,6,FALSE)*C73,"")</f>
        <v/>
      </c>
      <c r="L73" s="2" t="str">
        <f>IFERROR(VLOOKUP(F73,Stagionalità!$A$6:$M$103,7,FALSE)*C73,"")</f>
        <v/>
      </c>
      <c r="M73" s="2" t="str">
        <f>IFERROR(VLOOKUP(F73,Stagionalità!$A$6:$M$103,8,FALSE)*C73,"")</f>
        <v/>
      </c>
      <c r="N73" s="2" t="str">
        <f>IFERROR(VLOOKUP(F73,Stagionalità!$A$6:$M$103,9,FALSE)*C73,"")</f>
        <v/>
      </c>
      <c r="O73" s="2" t="str">
        <f>IFERROR(VLOOKUP(F73,Stagionalità!$A$6:$M$103,10,FALSE)*C73,"")</f>
        <v/>
      </c>
      <c r="P73" s="2" t="str">
        <f>IFERROR(VLOOKUP(F73,Stagionalità!$A$6:$M$103,11,FALSE)*C73,"")</f>
        <v/>
      </c>
      <c r="Q73" s="2" t="str">
        <f>IFERROR(VLOOKUP(F73,Stagionalità!$A$6:$M$103,12,FALSE)*C73,"")</f>
        <v/>
      </c>
      <c r="R73" s="2" t="str">
        <f>IFERROR(VLOOKUP(F73,Stagionalità!$A$6:$M$103,13,FALSE)*C73,"")</f>
        <v/>
      </c>
    </row>
    <row r="74" spans="6:18" x14ac:dyDescent="0.3">
      <c r="F74" s="23" t="str">
        <f t="shared" si="1"/>
        <v/>
      </c>
      <c r="G74" s="2" t="str">
        <f>IFERROR(VLOOKUP(F74,Stagionalità!$A$6:$M$103,2,FALSE)*C74,"")</f>
        <v/>
      </c>
      <c r="H74" s="2" t="str">
        <f>IFERROR(VLOOKUP(F74,Stagionalità!$A$6:$M$103,3,FALSE)*C74,"")</f>
        <v/>
      </c>
      <c r="I74" s="2" t="str">
        <f>IFERROR(VLOOKUP(F74,Stagionalità!$A$6:$M$103,4,FALSE)*C74,"")</f>
        <v/>
      </c>
      <c r="J74" s="2" t="str">
        <f>IFERROR(VLOOKUP(F74,Stagionalità!$A$6:$M$103,5,FALSE)*C74,"")</f>
        <v/>
      </c>
      <c r="K74" s="2" t="str">
        <f>IFERROR(VLOOKUP(F74,Stagionalità!$A$6:$M$103,6,FALSE)*C74,"")</f>
        <v/>
      </c>
      <c r="L74" s="2" t="str">
        <f>IFERROR(VLOOKUP(F74,Stagionalità!$A$6:$M$103,7,FALSE)*C74,"")</f>
        <v/>
      </c>
      <c r="M74" s="2" t="str">
        <f>IFERROR(VLOOKUP(F74,Stagionalità!$A$6:$M$103,8,FALSE)*C74,"")</f>
        <v/>
      </c>
      <c r="N74" s="2" t="str">
        <f>IFERROR(VLOOKUP(F74,Stagionalità!$A$6:$M$103,9,FALSE)*C74,"")</f>
        <v/>
      </c>
      <c r="O74" s="2" t="str">
        <f>IFERROR(VLOOKUP(F74,Stagionalità!$A$6:$M$103,10,FALSE)*C74,"")</f>
        <v/>
      </c>
      <c r="P74" s="2" t="str">
        <f>IFERROR(VLOOKUP(F74,Stagionalità!$A$6:$M$103,11,FALSE)*C74,"")</f>
        <v/>
      </c>
      <c r="Q74" s="2" t="str">
        <f>IFERROR(VLOOKUP(F74,Stagionalità!$A$6:$M$103,12,FALSE)*C74,"")</f>
        <v/>
      </c>
      <c r="R74" s="2" t="str">
        <f>IFERROR(VLOOKUP(F74,Stagionalità!$A$6:$M$103,13,FALSE)*C74,"")</f>
        <v/>
      </c>
    </row>
    <row r="75" spans="6:18" x14ac:dyDescent="0.3">
      <c r="F75" s="23" t="str">
        <f t="shared" si="1"/>
        <v/>
      </c>
      <c r="G75" s="2" t="str">
        <f>IFERROR(VLOOKUP(F75,Stagionalità!$A$6:$M$103,2,FALSE)*C75,"")</f>
        <v/>
      </c>
      <c r="H75" s="2" t="str">
        <f>IFERROR(VLOOKUP(F75,Stagionalità!$A$6:$M$103,3,FALSE)*C75,"")</f>
        <v/>
      </c>
      <c r="I75" s="2" t="str">
        <f>IFERROR(VLOOKUP(F75,Stagionalità!$A$6:$M$103,4,FALSE)*C75,"")</f>
        <v/>
      </c>
      <c r="J75" s="2" t="str">
        <f>IFERROR(VLOOKUP(F75,Stagionalità!$A$6:$M$103,5,FALSE)*C75,"")</f>
        <v/>
      </c>
      <c r="K75" s="2" t="str">
        <f>IFERROR(VLOOKUP(F75,Stagionalità!$A$6:$M$103,6,FALSE)*C75,"")</f>
        <v/>
      </c>
      <c r="L75" s="2" t="str">
        <f>IFERROR(VLOOKUP(F75,Stagionalità!$A$6:$M$103,7,FALSE)*C75,"")</f>
        <v/>
      </c>
      <c r="M75" s="2" t="str">
        <f>IFERROR(VLOOKUP(F75,Stagionalità!$A$6:$M$103,8,FALSE)*C75,"")</f>
        <v/>
      </c>
      <c r="N75" s="2" t="str">
        <f>IFERROR(VLOOKUP(F75,Stagionalità!$A$6:$M$103,9,FALSE)*C75,"")</f>
        <v/>
      </c>
      <c r="O75" s="2" t="str">
        <f>IFERROR(VLOOKUP(F75,Stagionalità!$A$6:$M$103,10,FALSE)*C75,"")</f>
        <v/>
      </c>
      <c r="P75" s="2" t="str">
        <f>IFERROR(VLOOKUP(F75,Stagionalità!$A$6:$M$103,11,FALSE)*C75,"")</f>
        <v/>
      </c>
      <c r="Q75" s="2" t="str">
        <f>IFERROR(VLOOKUP(F75,Stagionalità!$A$6:$M$103,12,FALSE)*C75,"")</f>
        <v/>
      </c>
      <c r="R75" s="2" t="str">
        <f>IFERROR(VLOOKUP(F75,Stagionalità!$A$6:$M$103,13,FALSE)*C75,"")</f>
        <v/>
      </c>
    </row>
    <row r="76" spans="6:18" x14ac:dyDescent="0.3">
      <c r="F76" s="23" t="str">
        <f t="shared" si="1"/>
        <v/>
      </c>
      <c r="G76" s="2" t="str">
        <f>IFERROR(VLOOKUP(F76,Stagionalità!$A$6:$M$103,2,FALSE)*C76,"")</f>
        <v/>
      </c>
      <c r="H76" s="2" t="str">
        <f>IFERROR(VLOOKUP(F76,Stagionalità!$A$6:$M$103,3,FALSE)*C76,"")</f>
        <v/>
      </c>
      <c r="I76" s="2" t="str">
        <f>IFERROR(VLOOKUP(F76,Stagionalità!$A$6:$M$103,4,FALSE)*C76,"")</f>
        <v/>
      </c>
      <c r="J76" s="2" t="str">
        <f>IFERROR(VLOOKUP(F76,Stagionalità!$A$6:$M$103,5,FALSE)*C76,"")</f>
        <v/>
      </c>
      <c r="K76" s="2" t="str">
        <f>IFERROR(VLOOKUP(F76,Stagionalità!$A$6:$M$103,6,FALSE)*C76,"")</f>
        <v/>
      </c>
      <c r="L76" s="2" t="str">
        <f>IFERROR(VLOOKUP(F76,Stagionalità!$A$6:$M$103,7,FALSE)*C76,"")</f>
        <v/>
      </c>
      <c r="M76" s="2" t="str">
        <f>IFERROR(VLOOKUP(F76,Stagionalità!$A$6:$M$103,8,FALSE)*C76,"")</f>
        <v/>
      </c>
      <c r="N76" s="2" t="str">
        <f>IFERROR(VLOOKUP(F76,Stagionalità!$A$6:$M$103,9,FALSE)*C76,"")</f>
        <v/>
      </c>
      <c r="O76" s="2" t="str">
        <f>IFERROR(VLOOKUP(F76,Stagionalità!$A$6:$M$103,10,FALSE)*C76,"")</f>
        <v/>
      </c>
      <c r="P76" s="2" t="str">
        <f>IFERROR(VLOOKUP(F76,Stagionalità!$A$6:$M$103,11,FALSE)*C76,"")</f>
        <v/>
      </c>
      <c r="Q76" s="2" t="str">
        <f>IFERROR(VLOOKUP(F76,Stagionalità!$A$6:$M$103,12,FALSE)*C76,"")</f>
        <v/>
      </c>
      <c r="R76" s="2" t="str">
        <f>IFERROR(VLOOKUP(F76,Stagionalità!$A$6:$M$103,13,FALSE)*C76,"")</f>
        <v/>
      </c>
    </row>
    <row r="77" spans="6:18" x14ac:dyDescent="0.3">
      <c r="F77" s="23" t="str">
        <f t="shared" si="1"/>
        <v/>
      </c>
      <c r="G77" s="2" t="str">
        <f>IFERROR(VLOOKUP(F77,Stagionalità!$A$6:$M$103,2,FALSE)*C77,"")</f>
        <v/>
      </c>
      <c r="H77" s="2" t="str">
        <f>IFERROR(VLOOKUP(F77,Stagionalità!$A$6:$M$103,3,FALSE)*C77,"")</f>
        <v/>
      </c>
      <c r="I77" s="2" t="str">
        <f>IFERROR(VLOOKUP(F77,Stagionalità!$A$6:$M$103,4,FALSE)*C77,"")</f>
        <v/>
      </c>
      <c r="J77" s="2" t="str">
        <f>IFERROR(VLOOKUP(F77,Stagionalità!$A$6:$M$103,5,FALSE)*C77,"")</f>
        <v/>
      </c>
      <c r="K77" s="2" t="str">
        <f>IFERROR(VLOOKUP(F77,Stagionalità!$A$6:$M$103,6,FALSE)*C77,"")</f>
        <v/>
      </c>
      <c r="L77" s="2" t="str">
        <f>IFERROR(VLOOKUP(F77,Stagionalità!$A$6:$M$103,7,FALSE)*C77,"")</f>
        <v/>
      </c>
      <c r="M77" s="2" t="str">
        <f>IFERROR(VLOOKUP(F77,Stagionalità!$A$6:$M$103,8,FALSE)*C77,"")</f>
        <v/>
      </c>
      <c r="N77" s="2" t="str">
        <f>IFERROR(VLOOKUP(F77,Stagionalità!$A$6:$M$103,9,FALSE)*C77,"")</f>
        <v/>
      </c>
      <c r="O77" s="2" t="str">
        <f>IFERROR(VLOOKUP(F77,Stagionalità!$A$6:$M$103,10,FALSE)*C77,"")</f>
        <v/>
      </c>
      <c r="P77" s="2" t="str">
        <f>IFERROR(VLOOKUP(F77,Stagionalità!$A$6:$M$103,11,FALSE)*C77,"")</f>
        <v/>
      </c>
      <c r="Q77" s="2" t="str">
        <f>IFERROR(VLOOKUP(F77,Stagionalità!$A$6:$M$103,12,FALSE)*C77,"")</f>
        <v/>
      </c>
      <c r="R77" s="2" t="str">
        <f>IFERROR(VLOOKUP(F77,Stagionalità!$A$6:$M$103,13,FALSE)*C77,"")</f>
        <v/>
      </c>
    </row>
    <row r="78" spans="6:18" x14ac:dyDescent="0.3">
      <c r="F78" s="23" t="str">
        <f t="shared" si="1"/>
        <v/>
      </c>
      <c r="G78" s="2" t="str">
        <f>IFERROR(VLOOKUP(F78,Stagionalità!$A$6:$M$103,2,FALSE)*C78,"")</f>
        <v/>
      </c>
      <c r="H78" s="2" t="str">
        <f>IFERROR(VLOOKUP(F78,Stagionalità!$A$6:$M$103,3,FALSE)*C78,"")</f>
        <v/>
      </c>
      <c r="I78" s="2" t="str">
        <f>IFERROR(VLOOKUP(F78,Stagionalità!$A$6:$M$103,4,FALSE)*C78,"")</f>
        <v/>
      </c>
      <c r="J78" s="2" t="str">
        <f>IFERROR(VLOOKUP(F78,Stagionalità!$A$6:$M$103,5,FALSE)*C78,"")</f>
        <v/>
      </c>
      <c r="K78" s="2" t="str">
        <f>IFERROR(VLOOKUP(F78,Stagionalità!$A$6:$M$103,6,FALSE)*C78,"")</f>
        <v/>
      </c>
      <c r="L78" s="2" t="str">
        <f>IFERROR(VLOOKUP(F78,Stagionalità!$A$6:$M$103,7,FALSE)*C78,"")</f>
        <v/>
      </c>
      <c r="M78" s="2" t="str">
        <f>IFERROR(VLOOKUP(F78,Stagionalità!$A$6:$M$103,8,FALSE)*C78,"")</f>
        <v/>
      </c>
      <c r="N78" s="2" t="str">
        <f>IFERROR(VLOOKUP(F78,Stagionalità!$A$6:$M$103,9,FALSE)*C78,"")</f>
        <v/>
      </c>
      <c r="O78" s="2" t="str">
        <f>IFERROR(VLOOKUP(F78,Stagionalità!$A$6:$M$103,10,FALSE)*C78,"")</f>
        <v/>
      </c>
      <c r="P78" s="2" t="str">
        <f>IFERROR(VLOOKUP(F78,Stagionalità!$A$6:$M$103,11,FALSE)*C78,"")</f>
        <v/>
      </c>
      <c r="Q78" s="2" t="str">
        <f>IFERROR(VLOOKUP(F78,Stagionalità!$A$6:$M$103,12,FALSE)*C78,"")</f>
        <v/>
      </c>
      <c r="R78" s="2" t="str">
        <f>IFERROR(VLOOKUP(F78,Stagionalità!$A$6:$M$103,13,FALSE)*C78,"")</f>
        <v/>
      </c>
    </row>
    <row r="79" spans="6:18" x14ac:dyDescent="0.3">
      <c r="F79" s="23" t="str">
        <f t="shared" si="1"/>
        <v/>
      </c>
      <c r="G79" s="2" t="str">
        <f>IFERROR(VLOOKUP(F79,Stagionalità!$A$6:$M$103,2,FALSE)*C79,"")</f>
        <v/>
      </c>
      <c r="H79" s="2" t="str">
        <f>IFERROR(VLOOKUP(F79,Stagionalità!$A$6:$M$103,3,FALSE)*C79,"")</f>
        <v/>
      </c>
      <c r="I79" s="2" t="str">
        <f>IFERROR(VLOOKUP(F79,Stagionalità!$A$6:$M$103,4,FALSE)*C79,"")</f>
        <v/>
      </c>
      <c r="J79" s="2" t="str">
        <f>IFERROR(VLOOKUP(F79,Stagionalità!$A$6:$M$103,5,FALSE)*C79,"")</f>
        <v/>
      </c>
      <c r="K79" s="2" t="str">
        <f>IFERROR(VLOOKUP(F79,Stagionalità!$A$6:$M$103,6,FALSE)*C79,"")</f>
        <v/>
      </c>
      <c r="L79" s="2" t="str">
        <f>IFERROR(VLOOKUP(F79,Stagionalità!$A$6:$M$103,7,FALSE)*C79,"")</f>
        <v/>
      </c>
      <c r="M79" s="2" t="str">
        <f>IFERROR(VLOOKUP(F79,Stagionalità!$A$6:$M$103,8,FALSE)*C79,"")</f>
        <v/>
      </c>
      <c r="N79" s="2" t="str">
        <f>IFERROR(VLOOKUP(F79,Stagionalità!$A$6:$M$103,9,FALSE)*C79,"")</f>
        <v/>
      </c>
      <c r="O79" s="2" t="str">
        <f>IFERROR(VLOOKUP(F79,Stagionalità!$A$6:$M$103,10,FALSE)*C79,"")</f>
        <v/>
      </c>
      <c r="P79" s="2" t="str">
        <f>IFERROR(VLOOKUP(F79,Stagionalità!$A$6:$M$103,11,FALSE)*C79,"")</f>
        <v/>
      </c>
      <c r="Q79" s="2" t="str">
        <f>IFERROR(VLOOKUP(F79,Stagionalità!$A$6:$M$103,12,FALSE)*C79,"")</f>
        <v/>
      </c>
      <c r="R79" s="2" t="str">
        <f>IFERROR(VLOOKUP(F79,Stagionalità!$A$6:$M$103,13,FALSE)*C79,"")</f>
        <v/>
      </c>
    </row>
    <row r="80" spans="6:18" x14ac:dyDescent="0.3">
      <c r="F80" s="23" t="str">
        <f t="shared" si="1"/>
        <v/>
      </c>
      <c r="G80" s="2" t="str">
        <f>IFERROR(VLOOKUP(F80,Stagionalità!$A$6:$M$103,2,FALSE)*C80,"")</f>
        <v/>
      </c>
      <c r="H80" s="2" t="str">
        <f>IFERROR(VLOOKUP(F80,Stagionalità!$A$6:$M$103,3,FALSE)*C80,"")</f>
        <v/>
      </c>
      <c r="I80" s="2" t="str">
        <f>IFERROR(VLOOKUP(F80,Stagionalità!$A$6:$M$103,4,FALSE)*C80,"")</f>
        <v/>
      </c>
      <c r="J80" s="2" t="str">
        <f>IFERROR(VLOOKUP(F80,Stagionalità!$A$6:$M$103,5,FALSE)*C80,"")</f>
        <v/>
      </c>
      <c r="K80" s="2" t="str">
        <f>IFERROR(VLOOKUP(F80,Stagionalità!$A$6:$M$103,6,FALSE)*C80,"")</f>
        <v/>
      </c>
      <c r="L80" s="2" t="str">
        <f>IFERROR(VLOOKUP(F80,Stagionalità!$A$6:$M$103,7,FALSE)*C80,"")</f>
        <v/>
      </c>
      <c r="M80" s="2" t="str">
        <f>IFERROR(VLOOKUP(F80,Stagionalità!$A$6:$M$103,8,FALSE)*C80,"")</f>
        <v/>
      </c>
      <c r="N80" s="2" t="str">
        <f>IFERROR(VLOOKUP(F80,Stagionalità!$A$6:$M$103,9,FALSE)*C80,"")</f>
        <v/>
      </c>
      <c r="O80" s="2" t="str">
        <f>IFERROR(VLOOKUP(F80,Stagionalità!$A$6:$M$103,10,FALSE)*C80,"")</f>
        <v/>
      </c>
      <c r="P80" s="2" t="str">
        <f>IFERROR(VLOOKUP(F80,Stagionalità!$A$6:$M$103,11,FALSE)*C80,"")</f>
        <v/>
      </c>
      <c r="Q80" s="2" t="str">
        <f>IFERROR(VLOOKUP(F80,Stagionalità!$A$6:$M$103,12,FALSE)*C80,"")</f>
        <v/>
      </c>
      <c r="R80" s="2" t="str">
        <f>IFERROR(VLOOKUP(F80,Stagionalità!$A$6:$M$103,13,FALSE)*C80,"")</f>
        <v/>
      </c>
    </row>
    <row r="81" spans="6:18" x14ac:dyDescent="0.3">
      <c r="F81" s="23" t="str">
        <f t="shared" si="1"/>
        <v/>
      </c>
      <c r="G81" s="2" t="str">
        <f>IFERROR(VLOOKUP(F81,Stagionalità!$A$6:$M$103,2,FALSE)*C81,"")</f>
        <v/>
      </c>
      <c r="H81" s="2" t="str">
        <f>IFERROR(VLOOKUP(F81,Stagionalità!$A$6:$M$103,3,FALSE)*C81,"")</f>
        <v/>
      </c>
      <c r="I81" s="2" t="str">
        <f>IFERROR(VLOOKUP(F81,Stagionalità!$A$6:$M$103,4,FALSE)*C81,"")</f>
        <v/>
      </c>
      <c r="J81" s="2" t="str">
        <f>IFERROR(VLOOKUP(F81,Stagionalità!$A$6:$M$103,5,FALSE)*C81,"")</f>
        <v/>
      </c>
      <c r="K81" s="2" t="str">
        <f>IFERROR(VLOOKUP(F81,Stagionalità!$A$6:$M$103,6,FALSE)*C81,"")</f>
        <v/>
      </c>
      <c r="L81" s="2" t="str">
        <f>IFERROR(VLOOKUP(F81,Stagionalità!$A$6:$M$103,7,FALSE)*C81,"")</f>
        <v/>
      </c>
      <c r="M81" s="2" t="str">
        <f>IFERROR(VLOOKUP(F81,Stagionalità!$A$6:$M$103,8,FALSE)*C81,"")</f>
        <v/>
      </c>
      <c r="N81" s="2" t="str">
        <f>IFERROR(VLOOKUP(F81,Stagionalità!$A$6:$M$103,9,FALSE)*C81,"")</f>
        <v/>
      </c>
      <c r="O81" s="2" t="str">
        <f>IFERROR(VLOOKUP(F81,Stagionalità!$A$6:$M$103,10,FALSE)*C81,"")</f>
        <v/>
      </c>
      <c r="P81" s="2" t="str">
        <f>IFERROR(VLOOKUP(F81,Stagionalità!$A$6:$M$103,11,FALSE)*C81,"")</f>
        <v/>
      </c>
      <c r="Q81" s="2" t="str">
        <f>IFERROR(VLOOKUP(F81,Stagionalità!$A$6:$M$103,12,FALSE)*C81,"")</f>
        <v/>
      </c>
      <c r="R81" s="2" t="str">
        <f>IFERROR(VLOOKUP(F81,Stagionalità!$A$6:$M$103,13,FALSE)*C81,"")</f>
        <v/>
      </c>
    </row>
    <row r="82" spans="6:18" x14ac:dyDescent="0.3">
      <c r="F82" s="23" t="str">
        <f t="shared" si="1"/>
        <v/>
      </c>
      <c r="G82" s="2" t="str">
        <f>IFERROR(VLOOKUP(F82,Stagionalità!$A$6:$M$103,2,FALSE)*C82,"")</f>
        <v/>
      </c>
      <c r="H82" s="2" t="str">
        <f>IFERROR(VLOOKUP(F82,Stagionalità!$A$6:$M$103,3,FALSE)*C82,"")</f>
        <v/>
      </c>
      <c r="I82" s="2" t="str">
        <f>IFERROR(VLOOKUP(F82,Stagionalità!$A$6:$M$103,4,FALSE)*C82,"")</f>
        <v/>
      </c>
      <c r="J82" s="2" t="str">
        <f>IFERROR(VLOOKUP(F82,Stagionalità!$A$6:$M$103,5,FALSE)*C82,"")</f>
        <v/>
      </c>
      <c r="K82" s="2" t="str">
        <f>IFERROR(VLOOKUP(F82,Stagionalità!$A$6:$M$103,6,FALSE)*C82,"")</f>
        <v/>
      </c>
      <c r="L82" s="2" t="str">
        <f>IFERROR(VLOOKUP(F82,Stagionalità!$A$6:$M$103,7,FALSE)*C82,"")</f>
        <v/>
      </c>
      <c r="M82" s="2" t="str">
        <f>IFERROR(VLOOKUP(F82,Stagionalità!$A$6:$M$103,8,FALSE)*C82,"")</f>
        <v/>
      </c>
      <c r="N82" s="2" t="str">
        <f>IFERROR(VLOOKUP(F82,Stagionalità!$A$6:$M$103,9,FALSE)*C82,"")</f>
        <v/>
      </c>
      <c r="O82" s="2" t="str">
        <f>IFERROR(VLOOKUP(F82,Stagionalità!$A$6:$M$103,10,FALSE)*C82,"")</f>
        <v/>
      </c>
      <c r="P82" s="2" t="str">
        <f>IFERROR(VLOOKUP(F82,Stagionalità!$A$6:$M$103,11,FALSE)*C82,"")</f>
        <v/>
      </c>
      <c r="Q82" s="2" t="str">
        <f>IFERROR(VLOOKUP(F82,Stagionalità!$A$6:$M$103,12,FALSE)*C82,"")</f>
        <v/>
      </c>
      <c r="R82" s="2" t="str">
        <f>IFERROR(VLOOKUP(F82,Stagionalità!$A$6:$M$103,13,FALSE)*C82,"")</f>
        <v/>
      </c>
    </row>
    <row r="83" spans="6:18" x14ac:dyDescent="0.3">
      <c r="F83" s="23" t="str">
        <f t="shared" si="1"/>
        <v/>
      </c>
      <c r="G83" s="2" t="str">
        <f>IFERROR(VLOOKUP(F83,Stagionalità!$A$6:$M$103,2,FALSE)*C83,"")</f>
        <v/>
      </c>
      <c r="H83" s="2" t="str">
        <f>IFERROR(VLOOKUP(F83,Stagionalità!$A$6:$M$103,3,FALSE)*C83,"")</f>
        <v/>
      </c>
      <c r="I83" s="2" t="str">
        <f>IFERROR(VLOOKUP(F83,Stagionalità!$A$6:$M$103,4,FALSE)*C83,"")</f>
        <v/>
      </c>
      <c r="J83" s="2" t="str">
        <f>IFERROR(VLOOKUP(F83,Stagionalità!$A$6:$M$103,5,FALSE)*C83,"")</f>
        <v/>
      </c>
      <c r="K83" s="2" t="str">
        <f>IFERROR(VLOOKUP(F83,Stagionalità!$A$6:$M$103,6,FALSE)*C83,"")</f>
        <v/>
      </c>
      <c r="L83" s="2" t="str">
        <f>IFERROR(VLOOKUP(F83,Stagionalità!$A$6:$M$103,7,FALSE)*C83,"")</f>
        <v/>
      </c>
      <c r="M83" s="2" t="str">
        <f>IFERROR(VLOOKUP(F83,Stagionalità!$A$6:$M$103,8,FALSE)*C83,"")</f>
        <v/>
      </c>
      <c r="N83" s="2" t="str">
        <f>IFERROR(VLOOKUP(F83,Stagionalità!$A$6:$M$103,9,FALSE)*C83,"")</f>
        <v/>
      </c>
      <c r="O83" s="2" t="str">
        <f>IFERROR(VLOOKUP(F83,Stagionalità!$A$6:$M$103,10,FALSE)*C83,"")</f>
        <v/>
      </c>
      <c r="P83" s="2" t="str">
        <f>IFERROR(VLOOKUP(F83,Stagionalità!$A$6:$M$103,11,FALSE)*C83,"")</f>
        <v/>
      </c>
      <c r="Q83" s="2" t="str">
        <f>IFERROR(VLOOKUP(F83,Stagionalità!$A$6:$M$103,12,FALSE)*C83,"")</f>
        <v/>
      </c>
      <c r="R83" s="2" t="str">
        <f>IFERROR(VLOOKUP(F83,Stagionalità!$A$6:$M$103,13,FALSE)*C83,"")</f>
        <v/>
      </c>
    </row>
    <row r="84" spans="6:18" x14ac:dyDescent="0.3">
      <c r="F84" s="23" t="str">
        <f t="shared" si="1"/>
        <v/>
      </c>
      <c r="G84" s="2" t="str">
        <f>IFERROR(VLOOKUP(F84,Stagionalità!$A$6:$M$103,2,FALSE)*C84,"")</f>
        <v/>
      </c>
      <c r="H84" s="2" t="str">
        <f>IFERROR(VLOOKUP(F84,Stagionalità!$A$6:$M$103,3,FALSE)*C84,"")</f>
        <v/>
      </c>
      <c r="I84" s="2" t="str">
        <f>IFERROR(VLOOKUP(F84,Stagionalità!$A$6:$M$103,4,FALSE)*C84,"")</f>
        <v/>
      </c>
      <c r="J84" s="2" t="str">
        <f>IFERROR(VLOOKUP(F84,Stagionalità!$A$6:$M$103,5,FALSE)*C84,"")</f>
        <v/>
      </c>
      <c r="K84" s="2" t="str">
        <f>IFERROR(VLOOKUP(F84,Stagionalità!$A$6:$M$103,6,FALSE)*C84,"")</f>
        <v/>
      </c>
      <c r="L84" s="2" t="str">
        <f>IFERROR(VLOOKUP(F84,Stagionalità!$A$6:$M$103,7,FALSE)*C84,"")</f>
        <v/>
      </c>
      <c r="M84" s="2" t="str">
        <f>IFERROR(VLOOKUP(F84,Stagionalità!$A$6:$M$103,8,FALSE)*C84,"")</f>
        <v/>
      </c>
      <c r="N84" s="2" t="str">
        <f>IFERROR(VLOOKUP(F84,Stagionalità!$A$6:$M$103,9,FALSE)*C84,"")</f>
        <v/>
      </c>
      <c r="O84" s="2" t="str">
        <f>IFERROR(VLOOKUP(F84,Stagionalità!$A$6:$M$103,10,FALSE)*C84,"")</f>
        <v/>
      </c>
      <c r="P84" s="2" t="str">
        <f>IFERROR(VLOOKUP(F84,Stagionalità!$A$6:$M$103,11,FALSE)*C84,"")</f>
        <v/>
      </c>
      <c r="Q84" s="2" t="str">
        <f>IFERROR(VLOOKUP(F84,Stagionalità!$A$6:$M$103,12,FALSE)*C84,"")</f>
        <v/>
      </c>
      <c r="R84" s="2" t="str">
        <f>IFERROR(VLOOKUP(F84,Stagionalità!$A$6:$M$103,13,FALSE)*C84,"")</f>
        <v/>
      </c>
    </row>
    <row r="85" spans="6:18" x14ac:dyDescent="0.3">
      <c r="F85" s="23" t="str">
        <f t="shared" si="1"/>
        <v/>
      </c>
      <c r="G85" s="2" t="str">
        <f>IFERROR(VLOOKUP(F85,Stagionalità!$A$6:$M$103,2,FALSE)*C85,"")</f>
        <v/>
      </c>
      <c r="H85" s="2" t="str">
        <f>IFERROR(VLOOKUP(F85,Stagionalità!$A$6:$M$103,3,FALSE)*C85,"")</f>
        <v/>
      </c>
      <c r="I85" s="2" t="str">
        <f>IFERROR(VLOOKUP(F85,Stagionalità!$A$6:$M$103,4,FALSE)*C85,"")</f>
        <v/>
      </c>
      <c r="J85" s="2" t="str">
        <f>IFERROR(VLOOKUP(F85,Stagionalità!$A$6:$M$103,5,FALSE)*C85,"")</f>
        <v/>
      </c>
      <c r="K85" s="2" t="str">
        <f>IFERROR(VLOOKUP(F85,Stagionalità!$A$6:$M$103,6,FALSE)*C85,"")</f>
        <v/>
      </c>
      <c r="L85" s="2" t="str">
        <f>IFERROR(VLOOKUP(F85,Stagionalità!$A$6:$M$103,7,FALSE)*C85,"")</f>
        <v/>
      </c>
      <c r="M85" s="2" t="str">
        <f>IFERROR(VLOOKUP(F85,Stagionalità!$A$6:$M$103,8,FALSE)*C85,"")</f>
        <v/>
      </c>
      <c r="N85" s="2" t="str">
        <f>IFERROR(VLOOKUP(F85,Stagionalità!$A$6:$M$103,9,FALSE)*C85,"")</f>
        <v/>
      </c>
      <c r="O85" s="2" t="str">
        <f>IFERROR(VLOOKUP(F85,Stagionalità!$A$6:$M$103,10,FALSE)*C85,"")</f>
        <v/>
      </c>
      <c r="P85" s="2" t="str">
        <f>IFERROR(VLOOKUP(F85,Stagionalità!$A$6:$M$103,11,FALSE)*C85,"")</f>
        <v/>
      </c>
      <c r="Q85" s="2" t="str">
        <f>IFERROR(VLOOKUP(F85,Stagionalità!$A$6:$M$103,12,FALSE)*C85,"")</f>
        <v/>
      </c>
      <c r="R85" s="2" t="str">
        <f>IFERROR(VLOOKUP(F85,Stagionalità!$A$6:$M$103,13,FALSE)*C85,"")</f>
        <v/>
      </c>
    </row>
    <row r="86" spans="6:18" x14ac:dyDescent="0.3">
      <c r="F86" s="23" t="str">
        <f t="shared" si="1"/>
        <v/>
      </c>
      <c r="G86" s="2" t="str">
        <f>IFERROR(VLOOKUP(F86,Stagionalità!$A$6:$M$103,2,FALSE)*C86,"")</f>
        <v/>
      </c>
      <c r="H86" s="2" t="str">
        <f>IFERROR(VLOOKUP(F86,Stagionalità!$A$6:$M$103,3,FALSE)*C86,"")</f>
        <v/>
      </c>
      <c r="I86" s="2" t="str">
        <f>IFERROR(VLOOKUP(F86,Stagionalità!$A$6:$M$103,4,FALSE)*C86,"")</f>
        <v/>
      </c>
      <c r="J86" s="2" t="str">
        <f>IFERROR(VLOOKUP(F86,Stagionalità!$A$6:$M$103,5,FALSE)*C86,"")</f>
        <v/>
      </c>
      <c r="K86" s="2" t="str">
        <f>IFERROR(VLOOKUP(F86,Stagionalità!$A$6:$M$103,6,FALSE)*C86,"")</f>
        <v/>
      </c>
      <c r="L86" s="2" t="str">
        <f>IFERROR(VLOOKUP(F86,Stagionalità!$A$6:$M$103,7,FALSE)*C86,"")</f>
        <v/>
      </c>
      <c r="M86" s="2" t="str">
        <f>IFERROR(VLOOKUP(F86,Stagionalità!$A$6:$M$103,8,FALSE)*C86,"")</f>
        <v/>
      </c>
      <c r="N86" s="2" t="str">
        <f>IFERROR(VLOOKUP(F86,Stagionalità!$A$6:$M$103,9,FALSE)*C86,"")</f>
        <v/>
      </c>
      <c r="O86" s="2" t="str">
        <f>IFERROR(VLOOKUP(F86,Stagionalità!$A$6:$M$103,10,FALSE)*C86,"")</f>
        <v/>
      </c>
      <c r="P86" s="2" t="str">
        <f>IFERROR(VLOOKUP(F86,Stagionalità!$A$6:$M$103,11,FALSE)*C86,"")</f>
        <v/>
      </c>
      <c r="Q86" s="2" t="str">
        <f>IFERROR(VLOOKUP(F86,Stagionalità!$A$6:$M$103,12,FALSE)*C86,"")</f>
        <v/>
      </c>
      <c r="R86" s="2" t="str">
        <f>IFERROR(VLOOKUP(F86,Stagionalità!$A$6:$M$103,13,FALSE)*C86,"")</f>
        <v/>
      </c>
    </row>
    <row r="87" spans="6:18" x14ac:dyDescent="0.3">
      <c r="F87" s="23" t="str">
        <f t="shared" si="1"/>
        <v/>
      </c>
      <c r="G87" s="2" t="str">
        <f>IFERROR(VLOOKUP(F87,Stagionalità!$A$6:$M$103,2,FALSE)*C87,"")</f>
        <v/>
      </c>
      <c r="H87" s="2" t="str">
        <f>IFERROR(VLOOKUP(F87,Stagionalità!$A$6:$M$103,3,FALSE)*C87,"")</f>
        <v/>
      </c>
      <c r="I87" s="2" t="str">
        <f>IFERROR(VLOOKUP(F87,Stagionalità!$A$6:$M$103,4,FALSE)*C87,"")</f>
        <v/>
      </c>
      <c r="J87" s="2" t="str">
        <f>IFERROR(VLOOKUP(F87,Stagionalità!$A$6:$M$103,5,FALSE)*C87,"")</f>
        <v/>
      </c>
      <c r="K87" s="2" t="str">
        <f>IFERROR(VLOOKUP(F87,Stagionalità!$A$6:$M$103,6,FALSE)*C87,"")</f>
        <v/>
      </c>
      <c r="L87" s="2" t="str">
        <f>IFERROR(VLOOKUP(F87,Stagionalità!$A$6:$M$103,7,FALSE)*C87,"")</f>
        <v/>
      </c>
      <c r="M87" s="2" t="str">
        <f>IFERROR(VLOOKUP(F87,Stagionalità!$A$6:$M$103,8,FALSE)*C87,"")</f>
        <v/>
      </c>
      <c r="N87" s="2" t="str">
        <f>IFERROR(VLOOKUP(F87,Stagionalità!$A$6:$M$103,9,FALSE)*C87,"")</f>
        <v/>
      </c>
      <c r="O87" s="2" t="str">
        <f>IFERROR(VLOOKUP(F87,Stagionalità!$A$6:$M$103,10,FALSE)*C87,"")</f>
        <v/>
      </c>
      <c r="P87" s="2" t="str">
        <f>IFERROR(VLOOKUP(F87,Stagionalità!$A$6:$M$103,11,FALSE)*C87,"")</f>
        <v/>
      </c>
      <c r="Q87" s="2" t="str">
        <f>IFERROR(VLOOKUP(F87,Stagionalità!$A$6:$M$103,12,FALSE)*C87,"")</f>
        <v/>
      </c>
      <c r="R87" s="2" t="str">
        <f>IFERROR(VLOOKUP(F87,Stagionalità!$A$6:$M$103,13,FALSE)*C87,"")</f>
        <v/>
      </c>
    </row>
    <row r="88" spans="6:18" x14ac:dyDescent="0.3">
      <c r="F88" s="23" t="str">
        <f t="shared" si="1"/>
        <v/>
      </c>
      <c r="G88" s="2" t="str">
        <f>IFERROR(VLOOKUP(F88,Stagionalità!$A$6:$M$103,2,FALSE)*C88,"")</f>
        <v/>
      </c>
      <c r="H88" s="2" t="str">
        <f>IFERROR(VLOOKUP(F88,Stagionalità!$A$6:$M$103,3,FALSE)*C88,"")</f>
        <v/>
      </c>
      <c r="I88" s="2" t="str">
        <f>IFERROR(VLOOKUP(F88,Stagionalità!$A$6:$M$103,4,FALSE)*C88,"")</f>
        <v/>
      </c>
      <c r="J88" s="2" t="str">
        <f>IFERROR(VLOOKUP(F88,Stagionalità!$A$6:$M$103,5,FALSE)*C88,"")</f>
        <v/>
      </c>
      <c r="K88" s="2" t="str">
        <f>IFERROR(VLOOKUP(F88,Stagionalità!$A$6:$M$103,6,FALSE)*C88,"")</f>
        <v/>
      </c>
      <c r="L88" s="2" t="str">
        <f>IFERROR(VLOOKUP(F88,Stagionalità!$A$6:$M$103,7,FALSE)*C88,"")</f>
        <v/>
      </c>
      <c r="M88" s="2" t="str">
        <f>IFERROR(VLOOKUP(F88,Stagionalità!$A$6:$M$103,8,FALSE)*C88,"")</f>
        <v/>
      </c>
      <c r="N88" s="2" t="str">
        <f>IFERROR(VLOOKUP(F88,Stagionalità!$A$6:$M$103,9,FALSE)*C88,"")</f>
        <v/>
      </c>
      <c r="O88" s="2" t="str">
        <f>IFERROR(VLOOKUP(F88,Stagionalità!$A$6:$M$103,10,FALSE)*C88,"")</f>
        <v/>
      </c>
      <c r="P88" s="2" t="str">
        <f>IFERROR(VLOOKUP(F88,Stagionalità!$A$6:$M$103,11,FALSE)*C88,"")</f>
        <v/>
      </c>
      <c r="Q88" s="2" t="str">
        <f>IFERROR(VLOOKUP(F88,Stagionalità!$A$6:$M$103,12,FALSE)*C88,"")</f>
        <v/>
      </c>
      <c r="R88" s="2" t="str">
        <f>IFERROR(VLOOKUP(F88,Stagionalità!$A$6:$M$103,13,FALSE)*C88,"")</f>
        <v/>
      </c>
    </row>
    <row r="89" spans="6:18" x14ac:dyDescent="0.3">
      <c r="F89" s="23" t="str">
        <f t="shared" si="1"/>
        <v/>
      </c>
      <c r="G89" s="2" t="str">
        <f>IFERROR(VLOOKUP(F89,Stagionalità!$A$6:$M$103,2,FALSE)*C89,"")</f>
        <v/>
      </c>
      <c r="H89" s="2" t="str">
        <f>IFERROR(VLOOKUP(F89,Stagionalità!$A$6:$M$103,3,FALSE)*C89,"")</f>
        <v/>
      </c>
      <c r="I89" s="2" t="str">
        <f>IFERROR(VLOOKUP(F89,Stagionalità!$A$6:$M$103,4,FALSE)*C89,"")</f>
        <v/>
      </c>
      <c r="J89" s="2" t="str">
        <f>IFERROR(VLOOKUP(F89,Stagionalità!$A$6:$M$103,5,FALSE)*C89,"")</f>
        <v/>
      </c>
      <c r="K89" s="2" t="str">
        <f>IFERROR(VLOOKUP(F89,Stagionalità!$A$6:$M$103,6,FALSE)*C89,"")</f>
        <v/>
      </c>
      <c r="L89" s="2" t="str">
        <f>IFERROR(VLOOKUP(F89,Stagionalità!$A$6:$M$103,7,FALSE)*C89,"")</f>
        <v/>
      </c>
      <c r="M89" s="2" t="str">
        <f>IFERROR(VLOOKUP(F89,Stagionalità!$A$6:$M$103,8,FALSE)*C89,"")</f>
        <v/>
      </c>
      <c r="N89" s="2" t="str">
        <f>IFERROR(VLOOKUP(F89,Stagionalità!$A$6:$M$103,9,FALSE)*C89,"")</f>
        <v/>
      </c>
      <c r="O89" s="2" t="str">
        <f>IFERROR(VLOOKUP(F89,Stagionalità!$A$6:$M$103,10,FALSE)*C89,"")</f>
        <v/>
      </c>
      <c r="P89" s="2" t="str">
        <f>IFERROR(VLOOKUP(F89,Stagionalità!$A$6:$M$103,11,FALSE)*C89,"")</f>
        <v/>
      </c>
      <c r="Q89" s="2" t="str">
        <f>IFERROR(VLOOKUP(F89,Stagionalità!$A$6:$M$103,12,FALSE)*C89,"")</f>
        <v/>
      </c>
      <c r="R89" s="2" t="str">
        <f>IFERROR(VLOOKUP(F89,Stagionalità!$A$6:$M$103,13,FALSE)*C89,"")</f>
        <v/>
      </c>
    </row>
    <row r="90" spans="6:18" x14ac:dyDescent="0.3">
      <c r="F90" s="23" t="str">
        <f t="shared" si="1"/>
        <v/>
      </c>
      <c r="G90" s="2" t="str">
        <f>IFERROR(VLOOKUP(F90,Stagionalità!$A$6:$M$103,2,FALSE)*C90,"")</f>
        <v/>
      </c>
      <c r="H90" s="2" t="str">
        <f>IFERROR(VLOOKUP(F90,Stagionalità!$A$6:$M$103,3,FALSE)*C90,"")</f>
        <v/>
      </c>
      <c r="I90" s="2" t="str">
        <f>IFERROR(VLOOKUP(F90,Stagionalità!$A$6:$M$103,4,FALSE)*C90,"")</f>
        <v/>
      </c>
      <c r="J90" s="2" t="str">
        <f>IFERROR(VLOOKUP(F90,Stagionalità!$A$6:$M$103,5,FALSE)*C90,"")</f>
        <v/>
      </c>
      <c r="K90" s="2" t="str">
        <f>IFERROR(VLOOKUP(F90,Stagionalità!$A$6:$M$103,6,FALSE)*C90,"")</f>
        <v/>
      </c>
      <c r="L90" s="2" t="str">
        <f>IFERROR(VLOOKUP(F90,Stagionalità!$A$6:$M$103,7,FALSE)*C90,"")</f>
        <v/>
      </c>
      <c r="M90" s="2" t="str">
        <f>IFERROR(VLOOKUP(F90,Stagionalità!$A$6:$M$103,8,FALSE)*C90,"")</f>
        <v/>
      </c>
      <c r="N90" s="2" t="str">
        <f>IFERROR(VLOOKUP(F90,Stagionalità!$A$6:$M$103,9,FALSE)*C90,"")</f>
        <v/>
      </c>
      <c r="O90" s="2" t="str">
        <f>IFERROR(VLOOKUP(F90,Stagionalità!$A$6:$M$103,10,FALSE)*C90,"")</f>
        <v/>
      </c>
      <c r="P90" s="2" t="str">
        <f>IFERROR(VLOOKUP(F90,Stagionalità!$A$6:$M$103,11,FALSE)*C90,"")</f>
        <v/>
      </c>
      <c r="Q90" s="2" t="str">
        <f>IFERROR(VLOOKUP(F90,Stagionalità!$A$6:$M$103,12,FALSE)*C90,"")</f>
        <v/>
      </c>
      <c r="R90" s="2" t="str">
        <f>IFERROR(VLOOKUP(F90,Stagionalità!$A$6:$M$103,13,FALSE)*C90,"")</f>
        <v/>
      </c>
    </row>
    <row r="91" spans="6:18" x14ac:dyDescent="0.3">
      <c r="F91" s="23" t="str">
        <f t="shared" si="1"/>
        <v/>
      </c>
      <c r="G91" s="2" t="str">
        <f>IFERROR(VLOOKUP(F91,Stagionalità!$A$6:$M$103,2,FALSE)*C91,"")</f>
        <v/>
      </c>
      <c r="H91" s="2" t="str">
        <f>IFERROR(VLOOKUP(F91,Stagionalità!$A$6:$M$103,3,FALSE)*C91,"")</f>
        <v/>
      </c>
      <c r="I91" s="2" t="str">
        <f>IFERROR(VLOOKUP(F91,Stagionalità!$A$6:$M$103,4,FALSE)*C91,"")</f>
        <v/>
      </c>
      <c r="J91" s="2" t="str">
        <f>IFERROR(VLOOKUP(F91,Stagionalità!$A$6:$M$103,5,FALSE)*C91,"")</f>
        <v/>
      </c>
      <c r="K91" s="2" t="str">
        <f>IFERROR(VLOOKUP(F91,Stagionalità!$A$6:$M$103,6,FALSE)*C91,"")</f>
        <v/>
      </c>
      <c r="L91" s="2" t="str">
        <f>IFERROR(VLOOKUP(F91,Stagionalità!$A$6:$M$103,7,FALSE)*C91,"")</f>
        <v/>
      </c>
      <c r="M91" s="2" t="str">
        <f>IFERROR(VLOOKUP(F91,Stagionalità!$A$6:$M$103,8,FALSE)*C91,"")</f>
        <v/>
      </c>
      <c r="N91" s="2" t="str">
        <f>IFERROR(VLOOKUP(F91,Stagionalità!$A$6:$M$103,9,FALSE)*C91,"")</f>
        <v/>
      </c>
      <c r="O91" s="2" t="str">
        <f>IFERROR(VLOOKUP(F91,Stagionalità!$A$6:$M$103,10,FALSE)*C91,"")</f>
        <v/>
      </c>
      <c r="P91" s="2" t="str">
        <f>IFERROR(VLOOKUP(F91,Stagionalità!$A$6:$M$103,11,FALSE)*C91,"")</f>
        <v/>
      </c>
      <c r="Q91" s="2" t="str">
        <f>IFERROR(VLOOKUP(F91,Stagionalità!$A$6:$M$103,12,FALSE)*C91,"")</f>
        <v/>
      </c>
      <c r="R91" s="2" t="str">
        <f>IFERROR(VLOOKUP(F91,Stagionalità!$A$6:$M$103,13,FALSE)*C91,"")</f>
        <v/>
      </c>
    </row>
    <row r="92" spans="6:18" x14ac:dyDescent="0.3">
      <c r="F92" s="23" t="str">
        <f t="shared" si="1"/>
        <v/>
      </c>
      <c r="G92" s="2" t="str">
        <f>IFERROR(VLOOKUP(F92,Stagionalità!$A$6:$M$103,2,FALSE)*C92,"")</f>
        <v/>
      </c>
      <c r="H92" s="2" t="str">
        <f>IFERROR(VLOOKUP(F92,Stagionalità!$A$6:$M$103,3,FALSE)*C92,"")</f>
        <v/>
      </c>
      <c r="I92" s="2" t="str">
        <f>IFERROR(VLOOKUP(F92,Stagionalità!$A$6:$M$103,4,FALSE)*C92,"")</f>
        <v/>
      </c>
      <c r="J92" s="2" t="str">
        <f>IFERROR(VLOOKUP(F92,Stagionalità!$A$6:$M$103,5,FALSE)*C92,"")</f>
        <v/>
      </c>
      <c r="K92" s="2" t="str">
        <f>IFERROR(VLOOKUP(F92,Stagionalità!$A$6:$M$103,6,FALSE)*C92,"")</f>
        <v/>
      </c>
      <c r="L92" s="2" t="str">
        <f>IFERROR(VLOOKUP(F92,Stagionalità!$A$6:$M$103,7,FALSE)*C92,"")</f>
        <v/>
      </c>
      <c r="M92" s="2" t="str">
        <f>IFERROR(VLOOKUP(F92,Stagionalità!$A$6:$M$103,8,FALSE)*C92,"")</f>
        <v/>
      </c>
      <c r="N92" s="2" t="str">
        <f>IFERROR(VLOOKUP(F92,Stagionalità!$A$6:$M$103,9,FALSE)*C92,"")</f>
        <v/>
      </c>
      <c r="O92" s="2" t="str">
        <f>IFERROR(VLOOKUP(F92,Stagionalità!$A$6:$M$103,10,FALSE)*C92,"")</f>
        <v/>
      </c>
      <c r="P92" s="2" t="str">
        <f>IFERROR(VLOOKUP(F92,Stagionalità!$A$6:$M$103,11,FALSE)*C92,"")</f>
        <v/>
      </c>
      <c r="Q92" s="2" t="str">
        <f>IFERROR(VLOOKUP(F92,Stagionalità!$A$6:$M$103,12,FALSE)*C92,"")</f>
        <v/>
      </c>
      <c r="R92" s="2" t="str">
        <f>IFERROR(VLOOKUP(F92,Stagionalità!$A$6:$M$103,13,FALSE)*C92,"")</f>
        <v/>
      </c>
    </row>
    <row r="93" spans="6:18" x14ac:dyDescent="0.3">
      <c r="F93" s="23" t="str">
        <f t="shared" si="1"/>
        <v/>
      </c>
      <c r="G93" s="2" t="str">
        <f>IFERROR(VLOOKUP(F93,Stagionalità!$A$6:$M$103,2,FALSE)*C93,"")</f>
        <v/>
      </c>
      <c r="H93" s="2" t="str">
        <f>IFERROR(VLOOKUP(F93,Stagionalità!$A$6:$M$103,3,FALSE)*C93,"")</f>
        <v/>
      </c>
      <c r="I93" s="2" t="str">
        <f>IFERROR(VLOOKUP(F93,Stagionalità!$A$6:$M$103,4,FALSE)*C93,"")</f>
        <v/>
      </c>
      <c r="J93" s="2" t="str">
        <f>IFERROR(VLOOKUP(F93,Stagionalità!$A$6:$M$103,5,FALSE)*C93,"")</f>
        <v/>
      </c>
      <c r="K93" s="2" t="str">
        <f>IFERROR(VLOOKUP(F93,Stagionalità!$A$6:$M$103,6,FALSE)*C93,"")</f>
        <v/>
      </c>
      <c r="L93" s="2" t="str">
        <f>IFERROR(VLOOKUP(F93,Stagionalità!$A$6:$M$103,7,FALSE)*C93,"")</f>
        <v/>
      </c>
      <c r="M93" s="2" t="str">
        <f>IFERROR(VLOOKUP(F93,Stagionalità!$A$6:$M$103,8,FALSE)*C93,"")</f>
        <v/>
      </c>
      <c r="N93" s="2" t="str">
        <f>IFERROR(VLOOKUP(F93,Stagionalità!$A$6:$M$103,9,FALSE)*C93,"")</f>
        <v/>
      </c>
      <c r="O93" s="2" t="str">
        <f>IFERROR(VLOOKUP(F93,Stagionalità!$A$6:$M$103,10,FALSE)*C93,"")</f>
        <v/>
      </c>
      <c r="P93" s="2" t="str">
        <f>IFERROR(VLOOKUP(F93,Stagionalità!$A$6:$M$103,11,FALSE)*C93,"")</f>
        <v/>
      </c>
      <c r="Q93" s="2" t="str">
        <f>IFERROR(VLOOKUP(F93,Stagionalità!$A$6:$M$103,12,FALSE)*C93,"")</f>
        <v/>
      </c>
      <c r="R93" s="2" t="str">
        <f>IFERROR(VLOOKUP(F93,Stagionalità!$A$6:$M$103,13,FALSE)*C93,"")</f>
        <v/>
      </c>
    </row>
    <row r="94" spans="6:18" x14ac:dyDescent="0.3">
      <c r="F94" s="23" t="str">
        <f t="shared" si="1"/>
        <v/>
      </c>
      <c r="G94" s="2" t="str">
        <f>IFERROR(VLOOKUP(F94,Stagionalità!$A$6:$M$103,2,FALSE)*C94,"")</f>
        <v/>
      </c>
      <c r="H94" s="2" t="str">
        <f>IFERROR(VLOOKUP(F94,Stagionalità!$A$6:$M$103,3,FALSE)*C94,"")</f>
        <v/>
      </c>
      <c r="I94" s="2" t="str">
        <f>IFERROR(VLOOKUP(F94,Stagionalità!$A$6:$M$103,4,FALSE)*C94,"")</f>
        <v/>
      </c>
      <c r="J94" s="2" t="str">
        <f>IFERROR(VLOOKUP(F94,Stagionalità!$A$6:$M$103,5,FALSE)*C94,"")</f>
        <v/>
      </c>
      <c r="K94" s="2" t="str">
        <f>IFERROR(VLOOKUP(F94,Stagionalità!$A$6:$M$103,6,FALSE)*C94,"")</f>
        <v/>
      </c>
      <c r="L94" s="2" t="str">
        <f>IFERROR(VLOOKUP(F94,Stagionalità!$A$6:$M$103,7,FALSE)*C94,"")</f>
        <v/>
      </c>
      <c r="M94" s="2" t="str">
        <f>IFERROR(VLOOKUP(F94,Stagionalità!$A$6:$M$103,8,FALSE)*C94,"")</f>
        <v/>
      </c>
      <c r="N94" s="2" t="str">
        <f>IFERROR(VLOOKUP(F94,Stagionalità!$A$6:$M$103,9,FALSE)*C94,"")</f>
        <v/>
      </c>
      <c r="O94" s="2" t="str">
        <f>IFERROR(VLOOKUP(F94,Stagionalità!$A$6:$M$103,10,FALSE)*C94,"")</f>
        <v/>
      </c>
      <c r="P94" s="2" t="str">
        <f>IFERROR(VLOOKUP(F94,Stagionalità!$A$6:$M$103,11,FALSE)*C94,"")</f>
        <v/>
      </c>
      <c r="Q94" s="2" t="str">
        <f>IFERROR(VLOOKUP(F94,Stagionalità!$A$6:$M$103,12,FALSE)*C94,"")</f>
        <v/>
      </c>
      <c r="R94" s="2" t="str">
        <f>IFERROR(VLOOKUP(F94,Stagionalità!$A$6:$M$103,13,FALSE)*C94,"")</f>
        <v/>
      </c>
    </row>
    <row r="95" spans="6:18" x14ac:dyDescent="0.3">
      <c r="F95" s="23" t="str">
        <f t="shared" si="1"/>
        <v/>
      </c>
      <c r="G95" s="2" t="str">
        <f>IFERROR(VLOOKUP(F95,Stagionalità!$A$6:$M$103,2,FALSE)*C95,"")</f>
        <v/>
      </c>
      <c r="H95" s="2" t="str">
        <f>IFERROR(VLOOKUP(F95,Stagionalità!$A$6:$M$103,3,FALSE)*C95,"")</f>
        <v/>
      </c>
      <c r="I95" s="2" t="str">
        <f>IFERROR(VLOOKUP(F95,Stagionalità!$A$6:$M$103,4,FALSE)*C95,"")</f>
        <v/>
      </c>
      <c r="J95" s="2" t="str">
        <f>IFERROR(VLOOKUP(F95,Stagionalità!$A$6:$M$103,5,FALSE)*C95,"")</f>
        <v/>
      </c>
      <c r="K95" s="2" t="str">
        <f>IFERROR(VLOOKUP(F95,Stagionalità!$A$6:$M$103,6,FALSE)*C95,"")</f>
        <v/>
      </c>
      <c r="L95" s="2" t="str">
        <f>IFERROR(VLOOKUP(F95,Stagionalità!$A$6:$M$103,7,FALSE)*C95,"")</f>
        <v/>
      </c>
      <c r="M95" s="2" t="str">
        <f>IFERROR(VLOOKUP(F95,Stagionalità!$A$6:$M$103,8,FALSE)*C95,"")</f>
        <v/>
      </c>
      <c r="N95" s="2" t="str">
        <f>IFERROR(VLOOKUP(F95,Stagionalità!$A$6:$M$103,9,FALSE)*C95,"")</f>
        <v/>
      </c>
      <c r="O95" s="2" t="str">
        <f>IFERROR(VLOOKUP(F95,Stagionalità!$A$6:$M$103,10,FALSE)*C95,"")</f>
        <v/>
      </c>
      <c r="P95" s="2" t="str">
        <f>IFERROR(VLOOKUP(F95,Stagionalità!$A$6:$M$103,11,FALSE)*C95,"")</f>
        <v/>
      </c>
      <c r="Q95" s="2" t="str">
        <f>IFERROR(VLOOKUP(F95,Stagionalità!$A$6:$M$103,12,FALSE)*C95,"")</f>
        <v/>
      </c>
      <c r="R95" s="2" t="str">
        <f>IFERROR(VLOOKUP(F95,Stagionalità!$A$6:$M$103,13,FALSE)*C95,"")</f>
        <v/>
      </c>
    </row>
    <row r="96" spans="6:18" x14ac:dyDescent="0.3">
      <c r="F96" s="23" t="str">
        <f t="shared" si="1"/>
        <v/>
      </c>
      <c r="G96" s="2" t="str">
        <f>IFERROR(VLOOKUP(F96,Stagionalità!$A$6:$M$103,2,FALSE)*C96,"")</f>
        <v/>
      </c>
      <c r="H96" s="2" t="str">
        <f>IFERROR(VLOOKUP(F96,Stagionalità!$A$6:$M$103,3,FALSE)*C96,"")</f>
        <v/>
      </c>
      <c r="I96" s="2" t="str">
        <f>IFERROR(VLOOKUP(F96,Stagionalità!$A$6:$M$103,4,FALSE)*C96,"")</f>
        <v/>
      </c>
      <c r="J96" s="2" t="str">
        <f>IFERROR(VLOOKUP(F96,Stagionalità!$A$6:$M$103,5,FALSE)*C96,"")</f>
        <v/>
      </c>
      <c r="K96" s="2" t="str">
        <f>IFERROR(VLOOKUP(F96,Stagionalità!$A$6:$M$103,6,FALSE)*C96,"")</f>
        <v/>
      </c>
      <c r="L96" s="2" t="str">
        <f>IFERROR(VLOOKUP(F96,Stagionalità!$A$6:$M$103,7,FALSE)*C96,"")</f>
        <v/>
      </c>
      <c r="M96" s="2" t="str">
        <f>IFERROR(VLOOKUP(F96,Stagionalità!$A$6:$M$103,8,FALSE)*C96,"")</f>
        <v/>
      </c>
      <c r="N96" s="2" t="str">
        <f>IFERROR(VLOOKUP(F96,Stagionalità!$A$6:$M$103,9,FALSE)*C96,"")</f>
        <v/>
      </c>
      <c r="O96" s="2" t="str">
        <f>IFERROR(VLOOKUP(F96,Stagionalità!$A$6:$M$103,10,FALSE)*C96,"")</f>
        <v/>
      </c>
      <c r="P96" s="2" t="str">
        <f>IFERROR(VLOOKUP(F96,Stagionalità!$A$6:$M$103,11,FALSE)*C96,"")</f>
        <v/>
      </c>
      <c r="Q96" s="2" t="str">
        <f>IFERROR(VLOOKUP(F96,Stagionalità!$A$6:$M$103,12,FALSE)*C96,"")</f>
        <v/>
      </c>
      <c r="R96" s="2" t="str">
        <f>IFERROR(VLOOKUP(F96,Stagionalità!$A$6:$M$103,13,FALSE)*C96,"")</f>
        <v/>
      </c>
    </row>
    <row r="97" spans="6:18" x14ac:dyDescent="0.3">
      <c r="F97" s="23" t="str">
        <f t="shared" si="1"/>
        <v/>
      </c>
      <c r="G97" s="2" t="str">
        <f>IFERROR(VLOOKUP(F97,Stagionalità!$A$6:$M$103,2,FALSE)*C97,"")</f>
        <v/>
      </c>
      <c r="H97" s="2" t="str">
        <f>IFERROR(VLOOKUP(F97,Stagionalità!$A$6:$M$103,3,FALSE)*C97,"")</f>
        <v/>
      </c>
      <c r="I97" s="2" t="str">
        <f>IFERROR(VLOOKUP(F97,Stagionalità!$A$6:$M$103,4,FALSE)*C97,"")</f>
        <v/>
      </c>
      <c r="J97" s="2" t="str">
        <f>IFERROR(VLOOKUP(F97,Stagionalità!$A$6:$M$103,5,FALSE)*C97,"")</f>
        <v/>
      </c>
      <c r="K97" s="2" t="str">
        <f>IFERROR(VLOOKUP(F97,Stagionalità!$A$6:$M$103,6,FALSE)*C97,"")</f>
        <v/>
      </c>
      <c r="L97" s="2" t="str">
        <f>IFERROR(VLOOKUP(F97,Stagionalità!$A$6:$M$103,7,FALSE)*C97,"")</f>
        <v/>
      </c>
      <c r="M97" s="2" t="str">
        <f>IFERROR(VLOOKUP(F97,Stagionalità!$A$6:$M$103,8,FALSE)*C97,"")</f>
        <v/>
      </c>
      <c r="N97" s="2" t="str">
        <f>IFERROR(VLOOKUP(F97,Stagionalità!$A$6:$M$103,9,FALSE)*C97,"")</f>
        <v/>
      </c>
      <c r="O97" s="2" t="str">
        <f>IFERROR(VLOOKUP(F97,Stagionalità!$A$6:$M$103,10,FALSE)*C97,"")</f>
        <v/>
      </c>
      <c r="P97" s="2" t="str">
        <f>IFERROR(VLOOKUP(F97,Stagionalità!$A$6:$M$103,11,FALSE)*C97,"")</f>
        <v/>
      </c>
      <c r="Q97" s="2" t="str">
        <f>IFERROR(VLOOKUP(F97,Stagionalità!$A$6:$M$103,12,FALSE)*C97,"")</f>
        <v/>
      </c>
      <c r="R97" s="2" t="str">
        <f>IFERROR(VLOOKUP(F97,Stagionalità!$A$6:$M$103,13,FALSE)*C97,"")</f>
        <v/>
      </c>
    </row>
    <row r="98" spans="6:18" x14ac:dyDescent="0.3">
      <c r="F98" s="23" t="str">
        <f t="shared" si="1"/>
        <v/>
      </c>
      <c r="G98" s="2" t="str">
        <f>IFERROR(VLOOKUP(F98,Stagionalità!$A$6:$M$103,2,FALSE)*C98,"")</f>
        <v/>
      </c>
      <c r="H98" s="2" t="str">
        <f>IFERROR(VLOOKUP(F98,Stagionalità!$A$6:$M$103,3,FALSE)*C98,"")</f>
        <v/>
      </c>
      <c r="I98" s="2" t="str">
        <f>IFERROR(VLOOKUP(F98,Stagionalità!$A$6:$M$103,4,FALSE)*C98,"")</f>
        <v/>
      </c>
      <c r="J98" s="2" t="str">
        <f>IFERROR(VLOOKUP(F98,Stagionalità!$A$6:$M$103,5,FALSE)*C98,"")</f>
        <v/>
      </c>
      <c r="K98" s="2" t="str">
        <f>IFERROR(VLOOKUP(F98,Stagionalità!$A$6:$M$103,6,FALSE)*C98,"")</f>
        <v/>
      </c>
      <c r="L98" s="2" t="str">
        <f>IFERROR(VLOOKUP(F98,Stagionalità!$A$6:$M$103,7,FALSE)*C98,"")</f>
        <v/>
      </c>
      <c r="M98" s="2" t="str">
        <f>IFERROR(VLOOKUP(F98,Stagionalità!$A$6:$M$103,8,FALSE)*C98,"")</f>
        <v/>
      </c>
      <c r="N98" s="2" t="str">
        <f>IFERROR(VLOOKUP(F98,Stagionalità!$A$6:$M$103,9,FALSE)*C98,"")</f>
        <v/>
      </c>
      <c r="O98" s="2" t="str">
        <f>IFERROR(VLOOKUP(F98,Stagionalità!$A$6:$M$103,10,FALSE)*C98,"")</f>
        <v/>
      </c>
      <c r="P98" s="2" t="str">
        <f>IFERROR(VLOOKUP(F98,Stagionalità!$A$6:$M$103,11,FALSE)*C98,"")</f>
        <v/>
      </c>
      <c r="Q98" s="2" t="str">
        <f>IFERROR(VLOOKUP(F98,Stagionalità!$A$6:$M$103,12,FALSE)*C98,"")</f>
        <v/>
      </c>
      <c r="R98" s="2" t="str">
        <f>IFERROR(VLOOKUP(F98,Stagionalità!$A$6:$M$103,13,FALSE)*C98,"")</f>
        <v/>
      </c>
    </row>
    <row r="99" spans="6:18" x14ac:dyDescent="0.3">
      <c r="F99" s="23" t="str">
        <f t="shared" si="1"/>
        <v/>
      </c>
      <c r="G99" s="2" t="str">
        <f>IFERROR(VLOOKUP(F99,Stagionalità!$A$6:$M$103,2,FALSE)*C99,"")</f>
        <v/>
      </c>
      <c r="H99" s="2" t="str">
        <f>IFERROR(VLOOKUP(F99,Stagionalità!$A$6:$M$103,3,FALSE)*C99,"")</f>
        <v/>
      </c>
      <c r="I99" s="2" t="str">
        <f>IFERROR(VLOOKUP(F99,Stagionalità!$A$6:$M$103,4,FALSE)*C99,"")</f>
        <v/>
      </c>
      <c r="J99" s="2" t="str">
        <f>IFERROR(VLOOKUP(F99,Stagionalità!$A$6:$M$103,5,FALSE)*C99,"")</f>
        <v/>
      </c>
      <c r="K99" s="2" t="str">
        <f>IFERROR(VLOOKUP(F99,Stagionalità!$A$6:$M$103,6,FALSE)*C99,"")</f>
        <v/>
      </c>
      <c r="L99" s="2" t="str">
        <f>IFERROR(VLOOKUP(F99,Stagionalità!$A$6:$M$103,7,FALSE)*C99,"")</f>
        <v/>
      </c>
      <c r="M99" s="2" t="str">
        <f>IFERROR(VLOOKUP(F99,Stagionalità!$A$6:$M$103,8,FALSE)*C99,"")</f>
        <v/>
      </c>
      <c r="N99" s="2" t="str">
        <f>IFERROR(VLOOKUP(F99,Stagionalità!$A$6:$M$103,9,FALSE)*C99,"")</f>
        <v/>
      </c>
      <c r="O99" s="2" t="str">
        <f>IFERROR(VLOOKUP(F99,Stagionalità!$A$6:$M$103,10,FALSE)*C99,"")</f>
        <v/>
      </c>
      <c r="P99" s="2" t="str">
        <f>IFERROR(VLOOKUP(F99,Stagionalità!$A$6:$M$103,11,FALSE)*C99,"")</f>
        <v/>
      </c>
      <c r="Q99" s="2" t="str">
        <f>IFERROR(VLOOKUP(F99,Stagionalità!$A$6:$M$103,12,FALSE)*C99,"")</f>
        <v/>
      </c>
      <c r="R99" s="2" t="str">
        <f>IFERROR(VLOOKUP(F99,Stagionalità!$A$6:$M$103,13,FALSE)*C99,"")</f>
        <v/>
      </c>
    </row>
    <row r="100" spans="6:18" x14ac:dyDescent="0.3">
      <c r="F100" s="23" t="str">
        <f t="shared" si="1"/>
        <v/>
      </c>
      <c r="G100" s="2" t="str">
        <f>IFERROR(VLOOKUP(F100,Stagionalità!$A$6:$M$103,2,FALSE)*C100,"")</f>
        <v/>
      </c>
      <c r="H100" s="2" t="str">
        <f>IFERROR(VLOOKUP(F100,Stagionalità!$A$6:$M$103,3,FALSE)*C100,"")</f>
        <v/>
      </c>
      <c r="I100" s="2" t="str">
        <f>IFERROR(VLOOKUP(F100,Stagionalità!$A$6:$M$103,4,FALSE)*C100,"")</f>
        <v/>
      </c>
      <c r="J100" s="2" t="str">
        <f>IFERROR(VLOOKUP(F100,Stagionalità!$A$6:$M$103,5,FALSE)*C100,"")</f>
        <v/>
      </c>
      <c r="K100" s="2" t="str">
        <f>IFERROR(VLOOKUP(F100,Stagionalità!$A$6:$M$103,6,FALSE)*C100,"")</f>
        <v/>
      </c>
      <c r="L100" s="2" t="str">
        <f>IFERROR(VLOOKUP(F100,Stagionalità!$A$6:$M$103,7,FALSE)*C100,"")</f>
        <v/>
      </c>
      <c r="M100" s="2" t="str">
        <f>IFERROR(VLOOKUP(F100,Stagionalità!$A$6:$M$103,8,FALSE)*C100,"")</f>
        <v/>
      </c>
      <c r="N100" s="2" t="str">
        <f>IFERROR(VLOOKUP(F100,Stagionalità!$A$6:$M$103,9,FALSE)*C100,"")</f>
        <v/>
      </c>
      <c r="O100" s="2" t="str">
        <f>IFERROR(VLOOKUP(F100,Stagionalità!$A$6:$M$103,10,FALSE)*C100,"")</f>
        <v/>
      </c>
      <c r="P100" s="2" t="str">
        <f>IFERROR(VLOOKUP(F100,Stagionalità!$A$6:$M$103,11,FALSE)*C100,"")</f>
        <v/>
      </c>
      <c r="Q100" s="2" t="str">
        <f>IFERROR(VLOOKUP(F100,Stagionalità!$A$6:$M$103,12,FALSE)*C100,"")</f>
        <v/>
      </c>
      <c r="R100" s="2" t="str">
        <f>IFERROR(VLOOKUP(F100,Stagionalità!$A$6:$M$103,13,FALSE)*C100,"")</f>
        <v/>
      </c>
    </row>
    <row r="101" spans="6:18" x14ac:dyDescent="0.3">
      <c r="F101" s="23" t="str">
        <f t="shared" si="1"/>
        <v/>
      </c>
      <c r="G101" s="2" t="str">
        <f>IFERROR(VLOOKUP(F101,Stagionalità!$A$6:$M$103,2,FALSE)*C101,"")</f>
        <v/>
      </c>
      <c r="H101" s="2" t="str">
        <f>IFERROR(VLOOKUP(F101,Stagionalità!$A$6:$M$103,3,FALSE)*C101,"")</f>
        <v/>
      </c>
      <c r="I101" s="2" t="str">
        <f>IFERROR(VLOOKUP(F101,Stagionalità!$A$6:$M$103,4,FALSE)*C101,"")</f>
        <v/>
      </c>
      <c r="J101" s="2" t="str">
        <f>IFERROR(VLOOKUP(F101,Stagionalità!$A$6:$M$103,5,FALSE)*C101,"")</f>
        <v/>
      </c>
      <c r="K101" s="2" t="str">
        <f>IFERROR(VLOOKUP(F101,Stagionalità!$A$6:$M$103,6,FALSE)*C101,"")</f>
        <v/>
      </c>
      <c r="L101" s="2" t="str">
        <f>IFERROR(VLOOKUP(F101,Stagionalità!$A$6:$M$103,7,FALSE)*C101,"")</f>
        <v/>
      </c>
      <c r="M101" s="2" t="str">
        <f>IFERROR(VLOOKUP(F101,Stagionalità!$A$6:$M$103,8,FALSE)*C101,"")</f>
        <v/>
      </c>
      <c r="N101" s="2" t="str">
        <f>IFERROR(VLOOKUP(F101,Stagionalità!$A$6:$M$103,9,FALSE)*C101,"")</f>
        <v/>
      </c>
      <c r="O101" s="2" t="str">
        <f>IFERROR(VLOOKUP(F101,Stagionalità!$A$6:$M$103,10,FALSE)*C101,"")</f>
        <v/>
      </c>
      <c r="P101" s="2" t="str">
        <f>IFERROR(VLOOKUP(F101,Stagionalità!$A$6:$M$103,11,FALSE)*C101,"")</f>
        <v/>
      </c>
      <c r="Q101" s="2" t="str">
        <f>IFERROR(VLOOKUP(F101,Stagionalità!$A$6:$M$103,12,FALSE)*C101,"")</f>
        <v/>
      </c>
      <c r="R101" s="2" t="str">
        <f>IFERROR(VLOOKUP(F101,Stagionalità!$A$6:$M$103,13,FALSE)*C101,"")</f>
        <v/>
      </c>
    </row>
    <row r="102" spans="6:18" x14ac:dyDescent="0.3">
      <c r="F102" s="23" t="str">
        <f t="shared" si="1"/>
        <v/>
      </c>
      <c r="G102" s="2" t="str">
        <f>IFERROR(VLOOKUP(F102,Stagionalità!$A$6:$M$103,2,FALSE)*C102,"")</f>
        <v/>
      </c>
      <c r="H102" s="2" t="str">
        <f>IFERROR(VLOOKUP(F102,Stagionalità!$A$6:$M$103,3,FALSE)*C102,"")</f>
        <v/>
      </c>
      <c r="I102" s="2" t="str">
        <f>IFERROR(VLOOKUP(F102,Stagionalità!$A$6:$M$103,4,FALSE)*C102,"")</f>
        <v/>
      </c>
      <c r="J102" s="2" t="str">
        <f>IFERROR(VLOOKUP(F102,Stagionalità!$A$6:$M$103,5,FALSE)*C102,"")</f>
        <v/>
      </c>
      <c r="K102" s="2" t="str">
        <f>IFERROR(VLOOKUP(F102,Stagionalità!$A$6:$M$103,6,FALSE)*C102,"")</f>
        <v/>
      </c>
      <c r="L102" s="2" t="str">
        <f>IFERROR(VLOOKUP(F102,Stagionalità!$A$6:$M$103,7,FALSE)*C102,"")</f>
        <v/>
      </c>
      <c r="M102" s="2" t="str">
        <f>IFERROR(VLOOKUP(F102,Stagionalità!$A$6:$M$103,8,FALSE)*C102,"")</f>
        <v/>
      </c>
      <c r="N102" s="2" t="str">
        <f>IFERROR(VLOOKUP(F102,Stagionalità!$A$6:$M$103,9,FALSE)*C102,"")</f>
        <v/>
      </c>
      <c r="O102" s="2" t="str">
        <f>IFERROR(VLOOKUP(F102,Stagionalità!$A$6:$M$103,10,FALSE)*C102,"")</f>
        <v/>
      </c>
      <c r="P102" s="2" t="str">
        <f>IFERROR(VLOOKUP(F102,Stagionalità!$A$6:$M$103,11,FALSE)*C102,"")</f>
        <v/>
      </c>
      <c r="Q102" s="2" t="str">
        <f>IFERROR(VLOOKUP(F102,Stagionalità!$A$6:$M$103,12,FALSE)*C102,"")</f>
        <v/>
      </c>
      <c r="R102" s="2" t="str">
        <f>IFERROR(VLOOKUP(F102,Stagionalità!$A$6:$M$103,13,FALSE)*C102,"")</f>
        <v/>
      </c>
    </row>
    <row r="103" spans="6:18" x14ac:dyDescent="0.3">
      <c r="F103" s="23" t="str">
        <f t="shared" si="1"/>
        <v/>
      </c>
      <c r="G103" s="2" t="str">
        <f>IFERROR(VLOOKUP(F103,Stagionalità!$A$6:$M$103,2,FALSE)*C103,"")</f>
        <v/>
      </c>
      <c r="H103" s="2" t="str">
        <f>IFERROR(VLOOKUP(F103,Stagionalità!$A$6:$M$103,3,FALSE)*C103,"")</f>
        <v/>
      </c>
      <c r="I103" s="2" t="str">
        <f>IFERROR(VLOOKUP(F103,Stagionalità!$A$6:$M$103,4,FALSE)*C103,"")</f>
        <v/>
      </c>
      <c r="J103" s="2" t="str">
        <f>IFERROR(VLOOKUP(F103,Stagionalità!$A$6:$M$103,5,FALSE)*C103,"")</f>
        <v/>
      </c>
      <c r="K103" s="2" t="str">
        <f>IFERROR(VLOOKUP(F103,Stagionalità!$A$6:$M$103,6,FALSE)*C103,"")</f>
        <v/>
      </c>
      <c r="L103" s="2" t="str">
        <f>IFERROR(VLOOKUP(F103,Stagionalità!$A$6:$M$103,7,FALSE)*C103,"")</f>
        <v/>
      </c>
      <c r="M103" s="2" t="str">
        <f>IFERROR(VLOOKUP(F103,Stagionalità!$A$6:$M$103,8,FALSE)*C103,"")</f>
        <v/>
      </c>
      <c r="N103" s="2" t="str">
        <f>IFERROR(VLOOKUP(F103,Stagionalità!$A$6:$M$103,9,FALSE)*C103,"")</f>
        <v/>
      </c>
      <c r="O103" s="2" t="str">
        <f>IFERROR(VLOOKUP(F103,Stagionalità!$A$6:$M$103,10,FALSE)*C103,"")</f>
        <v/>
      </c>
      <c r="P103" s="2" t="str">
        <f>IFERROR(VLOOKUP(F103,Stagionalità!$A$6:$M$103,11,FALSE)*C103,"")</f>
        <v/>
      </c>
      <c r="Q103" s="2" t="str">
        <f>IFERROR(VLOOKUP(F103,Stagionalità!$A$6:$M$103,12,FALSE)*C103,"")</f>
        <v/>
      </c>
      <c r="R103" s="2" t="str">
        <f>IFERROR(VLOOKUP(F103,Stagionalità!$A$6:$M$103,13,FALSE)*C103,"")</f>
        <v/>
      </c>
    </row>
    <row r="104" spans="6:18" x14ac:dyDescent="0.3">
      <c r="F104" s="23" t="str">
        <f t="shared" si="1"/>
        <v/>
      </c>
      <c r="G104" s="2" t="str">
        <f>IFERROR(VLOOKUP(F104,Stagionalità!$A$6:$M$103,2,FALSE)*C104,"")</f>
        <v/>
      </c>
      <c r="H104" s="2" t="str">
        <f>IFERROR(VLOOKUP(F104,Stagionalità!$A$6:$M$103,3,FALSE)*C104,"")</f>
        <v/>
      </c>
      <c r="I104" s="2" t="str">
        <f>IFERROR(VLOOKUP(F104,Stagionalità!$A$6:$M$103,4,FALSE)*C104,"")</f>
        <v/>
      </c>
      <c r="J104" s="2" t="str">
        <f>IFERROR(VLOOKUP(F104,Stagionalità!$A$6:$M$103,5,FALSE)*C104,"")</f>
        <v/>
      </c>
      <c r="K104" s="2" t="str">
        <f>IFERROR(VLOOKUP(F104,Stagionalità!$A$6:$M$103,6,FALSE)*C104,"")</f>
        <v/>
      </c>
      <c r="L104" s="2" t="str">
        <f>IFERROR(VLOOKUP(F104,Stagionalità!$A$6:$M$103,7,FALSE)*C104,"")</f>
        <v/>
      </c>
      <c r="M104" s="2" t="str">
        <f>IFERROR(VLOOKUP(F104,Stagionalità!$A$6:$M$103,8,FALSE)*C104,"")</f>
        <v/>
      </c>
      <c r="N104" s="2" t="str">
        <f>IFERROR(VLOOKUP(F104,Stagionalità!$A$6:$M$103,9,FALSE)*C104,"")</f>
        <v/>
      </c>
      <c r="O104" s="2" t="str">
        <f>IFERROR(VLOOKUP(F104,Stagionalità!$A$6:$M$103,10,FALSE)*C104,"")</f>
        <v/>
      </c>
      <c r="P104" s="2" t="str">
        <f>IFERROR(VLOOKUP(F104,Stagionalità!$A$6:$M$103,11,FALSE)*C104,"")</f>
        <v/>
      </c>
      <c r="Q104" s="2" t="str">
        <f>IFERROR(VLOOKUP(F104,Stagionalità!$A$6:$M$103,12,FALSE)*C104,"")</f>
        <v/>
      </c>
      <c r="R104" s="2" t="str">
        <f>IFERROR(VLOOKUP(F104,Stagionalità!$A$6:$M$103,13,FALSE)*C104,"")</f>
        <v/>
      </c>
    </row>
    <row r="105" spans="6:18" x14ac:dyDescent="0.3">
      <c r="F105" s="23" t="str">
        <f t="shared" si="1"/>
        <v/>
      </c>
      <c r="G105" s="2" t="str">
        <f>IFERROR(VLOOKUP(F105,Stagionalità!$A$6:$M$103,2,FALSE)*C105,"")</f>
        <v/>
      </c>
      <c r="H105" s="2" t="str">
        <f>IFERROR(VLOOKUP(F105,Stagionalità!$A$6:$M$103,3,FALSE)*C105,"")</f>
        <v/>
      </c>
      <c r="I105" s="2" t="str">
        <f>IFERROR(VLOOKUP(F105,Stagionalità!$A$6:$M$103,4,FALSE)*C105,"")</f>
        <v/>
      </c>
      <c r="J105" s="2" t="str">
        <f>IFERROR(VLOOKUP(F105,Stagionalità!$A$6:$M$103,5,FALSE)*C105,"")</f>
        <v/>
      </c>
      <c r="K105" s="2" t="str">
        <f>IFERROR(VLOOKUP(F105,Stagionalità!$A$6:$M$103,6,FALSE)*C105,"")</f>
        <v/>
      </c>
      <c r="L105" s="2" t="str">
        <f>IFERROR(VLOOKUP(F105,Stagionalità!$A$6:$M$103,7,FALSE)*C105,"")</f>
        <v/>
      </c>
      <c r="M105" s="2" t="str">
        <f>IFERROR(VLOOKUP(F105,Stagionalità!$A$6:$M$103,8,FALSE)*C105,"")</f>
        <v/>
      </c>
      <c r="N105" s="2" t="str">
        <f>IFERROR(VLOOKUP(F105,Stagionalità!$A$6:$M$103,9,FALSE)*C105,"")</f>
        <v/>
      </c>
      <c r="O105" s="2" t="str">
        <f>IFERROR(VLOOKUP(F105,Stagionalità!$A$6:$M$103,10,FALSE)*C105,"")</f>
        <v/>
      </c>
      <c r="P105" s="2" t="str">
        <f>IFERROR(VLOOKUP(F105,Stagionalità!$A$6:$M$103,11,FALSE)*C105,"")</f>
        <v/>
      </c>
      <c r="Q105" s="2" t="str">
        <f>IFERROR(VLOOKUP(F105,Stagionalità!$A$6:$M$103,12,FALSE)*C105,"")</f>
        <v/>
      </c>
      <c r="R105" s="2" t="str">
        <f>IFERROR(VLOOKUP(F105,Stagionalità!$A$6:$M$103,13,FALSE)*C105,"")</f>
        <v/>
      </c>
    </row>
    <row r="106" spans="6:18" x14ac:dyDescent="0.3">
      <c r="F106" s="23" t="str">
        <f t="shared" si="1"/>
        <v/>
      </c>
      <c r="G106" s="2" t="str">
        <f>IFERROR(VLOOKUP(F106,Stagionalità!$A$6:$M$103,2,FALSE)*C106,"")</f>
        <v/>
      </c>
      <c r="H106" s="2" t="str">
        <f>IFERROR(VLOOKUP(F106,Stagionalità!$A$6:$M$103,3,FALSE)*C106,"")</f>
        <v/>
      </c>
      <c r="I106" s="2" t="str">
        <f>IFERROR(VLOOKUP(F106,Stagionalità!$A$6:$M$103,4,FALSE)*C106,"")</f>
        <v/>
      </c>
      <c r="J106" s="2" t="str">
        <f>IFERROR(VLOOKUP(F106,Stagionalità!$A$6:$M$103,5,FALSE)*C106,"")</f>
        <v/>
      </c>
      <c r="K106" s="2" t="str">
        <f>IFERROR(VLOOKUP(F106,Stagionalità!$A$6:$M$103,6,FALSE)*C106,"")</f>
        <v/>
      </c>
      <c r="L106" s="2" t="str">
        <f>IFERROR(VLOOKUP(F106,Stagionalità!$A$6:$M$103,7,FALSE)*C106,"")</f>
        <v/>
      </c>
      <c r="M106" s="2" t="str">
        <f>IFERROR(VLOOKUP(F106,Stagionalità!$A$6:$M$103,8,FALSE)*C106,"")</f>
        <v/>
      </c>
      <c r="N106" s="2" t="str">
        <f>IFERROR(VLOOKUP(F106,Stagionalità!$A$6:$M$103,9,FALSE)*C106,"")</f>
        <v/>
      </c>
      <c r="O106" s="2" t="str">
        <f>IFERROR(VLOOKUP(F106,Stagionalità!$A$6:$M$103,10,FALSE)*C106,"")</f>
        <v/>
      </c>
      <c r="P106" s="2" t="str">
        <f>IFERROR(VLOOKUP(F106,Stagionalità!$A$6:$M$103,11,FALSE)*C106,"")</f>
        <v/>
      </c>
      <c r="Q106" s="2" t="str">
        <f>IFERROR(VLOOKUP(F106,Stagionalità!$A$6:$M$103,12,FALSE)*C106,"")</f>
        <v/>
      </c>
      <c r="R106" s="2" t="str">
        <f>IFERROR(VLOOKUP(F106,Stagionalità!$A$6:$M$103,13,FALSE)*C106,"")</f>
        <v/>
      </c>
    </row>
    <row r="107" spans="6:18" x14ac:dyDescent="0.3">
      <c r="F107" s="23" t="str">
        <f t="shared" si="1"/>
        <v/>
      </c>
      <c r="G107" s="2" t="str">
        <f>IFERROR(VLOOKUP(F107,Stagionalità!$A$6:$M$103,2,FALSE)*C107,"")</f>
        <v/>
      </c>
      <c r="H107" s="2" t="str">
        <f>IFERROR(VLOOKUP(F107,Stagionalità!$A$6:$M$103,3,FALSE)*C107,"")</f>
        <v/>
      </c>
      <c r="I107" s="2" t="str">
        <f>IFERROR(VLOOKUP(F107,Stagionalità!$A$6:$M$103,4,FALSE)*C107,"")</f>
        <v/>
      </c>
      <c r="J107" s="2" t="str">
        <f>IFERROR(VLOOKUP(F107,Stagionalità!$A$6:$M$103,5,FALSE)*C107,"")</f>
        <v/>
      </c>
      <c r="K107" s="2" t="str">
        <f>IFERROR(VLOOKUP(F107,Stagionalità!$A$6:$M$103,6,FALSE)*C107,"")</f>
        <v/>
      </c>
      <c r="L107" s="2" t="str">
        <f>IFERROR(VLOOKUP(F107,Stagionalità!$A$6:$M$103,7,FALSE)*C107,"")</f>
        <v/>
      </c>
      <c r="M107" s="2" t="str">
        <f>IFERROR(VLOOKUP(F107,Stagionalità!$A$6:$M$103,8,FALSE)*C107,"")</f>
        <v/>
      </c>
      <c r="N107" s="2" t="str">
        <f>IFERROR(VLOOKUP(F107,Stagionalità!$A$6:$M$103,9,FALSE)*C107,"")</f>
        <v/>
      </c>
      <c r="O107" s="2" t="str">
        <f>IFERROR(VLOOKUP(F107,Stagionalità!$A$6:$M$103,10,FALSE)*C107,"")</f>
        <v/>
      </c>
      <c r="P107" s="2" t="str">
        <f>IFERROR(VLOOKUP(F107,Stagionalità!$A$6:$M$103,11,FALSE)*C107,"")</f>
        <v/>
      </c>
      <c r="Q107" s="2" t="str">
        <f>IFERROR(VLOOKUP(F107,Stagionalità!$A$6:$M$103,12,FALSE)*C107,"")</f>
        <v/>
      </c>
      <c r="R107" s="2" t="str">
        <f>IFERROR(VLOOKUP(F107,Stagionalità!$A$6:$M$103,13,FALSE)*C107,"")</f>
        <v/>
      </c>
    </row>
    <row r="108" spans="6:18" x14ac:dyDescent="0.3">
      <c r="F108" s="23" t="str">
        <f t="shared" si="1"/>
        <v/>
      </c>
      <c r="G108" s="2" t="str">
        <f>IFERROR(VLOOKUP(F108,Stagionalità!$A$6:$M$103,2,FALSE)*C108,"")</f>
        <v/>
      </c>
      <c r="H108" s="2" t="str">
        <f>IFERROR(VLOOKUP(F108,Stagionalità!$A$6:$M$103,3,FALSE)*C108,"")</f>
        <v/>
      </c>
      <c r="I108" s="2" t="str">
        <f>IFERROR(VLOOKUP(F108,Stagionalità!$A$6:$M$103,4,FALSE)*C108,"")</f>
        <v/>
      </c>
      <c r="J108" s="2" t="str">
        <f>IFERROR(VLOOKUP(F108,Stagionalità!$A$6:$M$103,5,FALSE)*C108,"")</f>
        <v/>
      </c>
      <c r="K108" s="2" t="str">
        <f>IFERROR(VLOOKUP(F108,Stagionalità!$A$6:$M$103,6,FALSE)*C108,"")</f>
        <v/>
      </c>
      <c r="L108" s="2" t="str">
        <f>IFERROR(VLOOKUP(F108,Stagionalità!$A$6:$M$103,7,FALSE)*C108,"")</f>
        <v/>
      </c>
      <c r="M108" s="2" t="str">
        <f>IFERROR(VLOOKUP(F108,Stagionalità!$A$6:$M$103,8,FALSE)*C108,"")</f>
        <v/>
      </c>
      <c r="N108" s="2" t="str">
        <f>IFERROR(VLOOKUP(F108,Stagionalità!$A$6:$M$103,9,FALSE)*C108,"")</f>
        <v/>
      </c>
      <c r="O108" s="2" t="str">
        <f>IFERROR(VLOOKUP(F108,Stagionalità!$A$6:$M$103,10,FALSE)*C108,"")</f>
        <v/>
      </c>
      <c r="P108" s="2" t="str">
        <f>IFERROR(VLOOKUP(F108,Stagionalità!$A$6:$M$103,11,FALSE)*C108,"")</f>
        <v/>
      </c>
      <c r="Q108" s="2" t="str">
        <f>IFERROR(VLOOKUP(F108,Stagionalità!$A$6:$M$103,12,FALSE)*C108,"")</f>
        <v/>
      </c>
      <c r="R108" s="2" t="str">
        <f>IFERROR(VLOOKUP(F108,Stagionalità!$A$6:$M$103,13,FALSE)*C108,"")</f>
        <v/>
      </c>
    </row>
    <row r="109" spans="6:18" x14ac:dyDescent="0.3">
      <c r="F109" s="23" t="str">
        <f t="shared" si="1"/>
        <v/>
      </c>
      <c r="G109" s="2" t="str">
        <f>IFERROR(VLOOKUP(F109,Stagionalità!$A$6:$M$103,2,FALSE)*C109,"")</f>
        <v/>
      </c>
      <c r="H109" s="2" t="str">
        <f>IFERROR(VLOOKUP(F109,Stagionalità!$A$6:$M$103,3,FALSE)*C109,"")</f>
        <v/>
      </c>
      <c r="I109" s="2" t="str">
        <f>IFERROR(VLOOKUP(F109,Stagionalità!$A$6:$M$103,4,FALSE)*C109,"")</f>
        <v/>
      </c>
      <c r="J109" s="2" t="str">
        <f>IFERROR(VLOOKUP(F109,Stagionalità!$A$6:$M$103,5,FALSE)*C109,"")</f>
        <v/>
      </c>
      <c r="K109" s="2" t="str">
        <f>IFERROR(VLOOKUP(F109,Stagionalità!$A$6:$M$103,6,FALSE)*C109,"")</f>
        <v/>
      </c>
      <c r="L109" s="2" t="str">
        <f>IFERROR(VLOOKUP(F109,Stagionalità!$A$6:$M$103,7,FALSE)*C109,"")</f>
        <v/>
      </c>
      <c r="M109" s="2" t="str">
        <f>IFERROR(VLOOKUP(F109,Stagionalità!$A$6:$M$103,8,FALSE)*C109,"")</f>
        <v/>
      </c>
      <c r="N109" s="2" t="str">
        <f>IFERROR(VLOOKUP(F109,Stagionalità!$A$6:$M$103,9,FALSE)*C109,"")</f>
        <v/>
      </c>
      <c r="O109" s="2" t="str">
        <f>IFERROR(VLOOKUP(F109,Stagionalità!$A$6:$M$103,10,FALSE)*C109,"")</f>
        <v/>
      </c>
      <c r="P109" s="2" t="str">
        <f>IFERROR(VLOOKUP(F109,Stagionalità!$A$6:$M$103,11,FALSE)*C109,"")</f>
        <v/>
      </c>
      <c r="Q109" s="2" t="str">
        <f>IFERROR(VLOOKUP(F109,Stagionalità!$A$6:$M$103,12,FALSE)*C109,"")</f>
        <v/>
      </c>
      <c r="R109" s="2" t="str">
        <f>IFERROR(VLOOKUP(F109,Stagionalità!$A$6:$M$103,13,FALSE)*C109,"")</f>
        <v/>
      </c>
    </row>
    <row r="110" spans="6:18" x14ac:dyDescent="0.3">
      <c r="F110" s="23" t="str">
        <f t="shared" si="1"/>
        <v/>
      </c>
      <c r="G110" s="2" t="str">
        <f>IFERROR(VLOOKUP(F110,Stagionalità!$A$6:$M$103,2,FALSE)*C110,"")</f>
        <v/>
      </c>
      <c r="H110" s="2" t="str">
        <f>IFERROR(VLOOKUP(F110,Stagionalità!$A$6:$M$103,3,FALSE)*C110,"")</f>
        <v/>
      </c>
      <c r="I110" s="2" t="str">
        <f>IFERROR(VLOOKUP(F110,Stagionalità!$A$6:$M$103,4,FALSE)*C110,"")</f>
        <v/>
      </c>
      <c r="J110" s="2" t="str">
        <f>IFERROR(VLOOKUP(F110,Stagionalità!$A$6:$M$103,5,FALSE)*C110,"")</f>
        <v/>
      </c>
      <c r="K110" s="2" t="str">
        <f>IFERROR(VLOOKUP(F110,Stagionalità!$A$6:$M$103,6,FALSE)*C110,"")</f>
        <v/>
      </c>
      <c r="L110" s="2" t="str">
        <f>IFERROR(VLOOKUP(F110,Stagionalità!$A$6:$M$103,7,FALSE)*C110,"")</f>
        <v/>
      </c>
      <c r="M110" s="2" t="str">
        <f>IFERROR(VLOOKUP(F110,Stagionalità!$A$6:$M$103,8,FALSE)*C110,"")</f>
        <v/>
      </c>
      <c r="N110" s="2" t="str">
        <f>IFERROR(VLOOKUP(F110,Stagionalità!$A$6:$M$103,9,FALSE)*C110,"")</f>
        <v/>
      </c>
      <c r="O110" s="2" t="str">
        <f>IFERROR(VLOOKUP(F110,Stagionalità!$A$6:$M$103,10,FALSE)*C110,"")</f>
        <v/>
      </c>
      <c r="P110" s="2" t="str">
        <f>IFERROR(VLOOKUP(F110,Stagionalità!$A$6:$M$103,11,FALSE)*C110,"")</f>
        <v/>
      </c>
      <c r="Q110" s="2" t="str">
        <f>IFERROR(VLOOKUP(F110,Stagionalità!$A$6:$M$103,12,FALSE)*C110,"")</f>
        <v/>
      </c>
      <c r="R110" s="2" t="str">
        <f>IFERROR(VLOOKUP(F110,Stagionalità!$A$6:$M$103,13,FALSE)*C110,"")</f>
        <v/>
      </c>
    </row>
    <row r="111" spans="6:18" x14ac:dyDescent="0.3">
      <c r="F111" s="23" t="str">
        <f t="shared" si="1"/>
        <v/>
      </c>
      <c r="G111" s="2" t="str">
        <f>IFERROR(VLOOKUP(F111,Stagionalità!$A$6:$M$103,2,FALSE)*C111,"")</f>
        <v/>
      </c>
      <c r="H111" s="2" t="str">
        <f>IFERROR(VLOOKUP(F111,Stagionalità!$A$6:$M$103,3,FALSE)*C111,"")</f>
        <v/>
      </c>
      <c r="I111" s="2" t="str">
        <f>IFERROR(VLOOKUP(F111,Stagionalità!$A$6:$M$103,4,FALSE)*C111,"")</f>
        <v/>
      </c>
      <c r="J111" s="2" t="str">
        <f>IFERROR(VLOOKUP(F111,Stagionalità!$A$6:$M$103,5,FALSE)*C111,"")</f>
        <v/>
      </c>
      <c r="K111" s="2" t="str">
        <f>IFERROR(VLOOKUP(F111,Stagionalità!$A$6:$M$103,6,FALSE)*C111,"")</f>
        <v/>
      </c>
      <c r="L111" s="2" t="str">
        <f>IFERROR(VLOOKUP(F111,Stagionalità!$A$6:$M$103,7,FALSE)*C111,"")</f>
        <v/>
      </c>
      <c r="M111" s="2" t="str">
        <f>IFERROR(VLOOKUP(F111,Stagionalità!$A$6:$M$103,8,FALSE)*C111,"")</f>
        <v/>
      </c>
      <c r="N111" s="2" t="str">
        <f>IFERROR(VLOOKUP(F111,Stagionalità!$A$6:$M$103,9,FALSE)*C111,"")</f>
        <v/>
      </c>
      <c r="O111" s="2" t="str">
        <f>IFERROR(VLOOKUP(F111,Stagionalità!$A$6:$M$103,10,FALSE)*C111,"")</f>
        <v/>
      </c>
      <c r="P111" s="2" t="str">
        <f>IFERROR(VLOOKUP(F111,Stagionalità!$A$6:$M$103,11,FALSE)*C111,"")</f>
        <v/>
      </c>
      <c r="Q111" s="2" t="str">
        <f>IFERROR(VLOOKUP(F111,Stagionalità!$A$6:$M$103,12,FALSE)*C111,"")</f>
        <v/>
      </c>
      <c r="R111" s="2" t="str">
        <f>IFERROR(VLOOKUP(F111,Stagionalità!$A$6:$M$103,13,FALSE)*C111,"")</f>
        <v/>
      </c>
    </row>
    <row r="112" spans="6:18" x14ac:dyDescent="0.3">
      <c r="F112" s="23" t="str">
        <f t="shared" si="1"/>
        <v/>
      </c>
      <c r="G112" s="2" t="str">
        <f>IFERROR(VLOOKUP(F112,Stagionalità!$A$6:$M$103,2,FALSE)*C112,"")</f>
        <v/>
      </c>
      <c r="H112" s="2" t="str">
        <f>IFERROR(VLOOKUP(F112,Stagionalità!$A$6:$M$103,3,FALSE)*C112,"")</f>
        <v/>
      </c>
      <c r="I112" s="2" t="str">
        <f>IFERROR(VLOOKUP(F112,Stagionalità!$A$6:$M$103,4,FALSE)*C112,"")</f>
        <v/>
      </c>
      <c r="J112" s="2" t="str">
        <f>IFERROR(VLOOKUP(F112,Stagionalità!$A$6:$M$103,5,FALSE)*C112,"")</f>
        <v/>
      </c>
      <c r="K112" s="2" t="str">
        <f>IFERROR(VLOOKUP(F112,Stagionalità!$A$6:$M$103,6,FALSE)*C112,"")</f>
        <v/>
      </c>
      <c r="L112" s="2" t="str">
        <f>IFERROR(VLOOKUP(F112,Stagionalità!$A$6:$M$103,7,FALSE)*C112,"")</f>
        <v/>
      </c>
      <c r="M112" s="2" t="str">
        <f>IFERROR(VLOOKUP(F112,Stagionalità!$A$6:$M$103,8,FALSE)*C112,"")</f>
        <v/>
      </c>
      <c r="N112" s="2" t="str">
        <f>IFERROR(VLOOKUP(F112,Stagionalità!$A$6:$M$103,9,FALSE)*C112,"")</f>
        <v/>
      </c>
      <c r="O112" s="2" t="str">
        <f>IFERROR(VLOOKUP(F112,Stagionalità!$A$6:$M$103,10,FALSE)*C112,"")</f>
        <v/>
      </c>
      <c r="P112" s="2" t="str">
        <f>IFERROR(VLOOKUP(F112,Stagionalità!$A$6:$M$103,11,FALSE)*C112,"")</f>
        <v/>
      </c>
      <c r="Q112" s="2" t="str">
        <f>IFERROR(VLOOKUP(F112,Stagionalità!$A$6:$M$103,12,FALSE)*C112,"")</f>
        <v/>
      </c>
      <c r="R112" s="2" t="str">
        <f>IFERROR(VLOOKUP(F112,Stagionalità!$A$6:$M$103,13,FALSE)*C112,"")</f>
        <v/>
      </c>
    </row>
    <row r="113" spans="6:18" x14ac:dyDescent="0.3">
      <c r="F113" s="23" t="str">
        <f t="shared" si="1"/>
        <v/>
      </c>
      <c r="G113" s="2" t="str">
        <f>IFERROR(VLOOKUP(F113,Stagionalità!$A$6:$M$103,2,FALSE)*C113,"")</f>
        <v/>
      </c>
      <c r="H113" s="2" t="str">
        <f>IFERROR(VLOOKUP(F113,Stagionalità!$A$6:$M$103,3,FALSE)*C113,"")</f>
        <v/>
      </c>
      <c r="I113" s="2" t="str">
        <f>IFERROR(VLOOKUP(F113,Stagionalità!$A$6:$M$103,4,FALSE)*C113,"")</f>
        <v/>
      </c>
      <c r="J113" s="2" t="str">
        <f>IFERROR(VLOOKUP(F113,Stagionalità!$A$6:$M$103,5,FALSE)*C113,"")</f>
        <v/>
      </c>
      <c r="K113" s="2" t="str">
        <f>IFERROR(VLOOKUP(F113,Stagionalità!$A$6:$M$103,6,FALSE)*C113,"")</f>
        <v/>
      </c>
      <c r="L113" s="2" t="str">
        <f>IFERROR(VLOOKUP(F113,Stagionalità!$A$6:$M$103,7,FALSE)*C113,"")</f>
        <v/>
      </c>
      <c r="M113" s="2" t="str">
        <f>IFERROR(VLOOKUP(F113,Stagionalità!$A$6:$M$103,8,FALSE)*C113,"")</f>
        <v/>
      </c>
      <c r="N113" s="2" t="str">
        <f>IFERROR(VLOOKUP(F113,Stagionalità!$A$6:$M$103,9,FALSE)*C113,"")</f>
        <v/>
      </c>
      <c r="O113" s="2" t="str">
        <f>IFERROR(VLOOKUP(F113,Stagionalità!$A$6:$M$103,10,FALSE)*C113,"")</f>
        <v/>
      </c>
      <c r="P113" s="2" t="str">
        <f>IFERROR(VLOOKUP(F113,Stagionalità!$A$6:$M$103,11,FALSE)*C113,"")</f>
        <v/>
      </c>
      <c r="Q113" s="2" t="str">
        <f>IFERROR(VLOOKUP(F113,Stagionalità!$A$6:$M$103,12,FALSE)*C113,"")</f>
        <v/>
      </c>
      <c r="R113" s="2" t="str">
        <f>IFERROR(VLOOKUP(F113,Stagionalità!$A$6:$M$103,13,FALSE)*C113,"")</f>
        <v/>
      </c>
    </row>
    <row r="114" spans="6:18" x14ac:dyDescent="0.3">
      <c r="F114" s="23" t="str">
        <f t="shared" si="1"/>
        <v/>
      </c>
      <c r="G114" s="2" t="str">
        <f>IFERROR(VLOOKUP(F114,Stagionalità!$A$6:$M$103,2,FALSE)*C114,"")</f>
        <v/>
      </c>
      <c r="H114" s="2" t="str">
        <f>IFERROR(VLOOKUP(F114,Stagionalità!$A$6:$M$103,3,FALSE)*C114,"")</f>
        <v/>
      </c>
      <c r="I114" s="2" t="str">
        <f>IFERROR(VLOOKUP(F114,Stagionalità!$A$6:$M$103,4,FALSE)*C114,"")</f>
        <v/>
      </c>
      <c r="J114" s="2" t="str">
        <f>IFERROR(VLOOKUP(F114,Stagionalità!$A$6:$M$103,5,FALSE)*C114,"")</f>
        <v/>
      </c>
      <c r="K114" s="2" t="str">
        <f>IFERROR(VLOOKUP(F114,Stagionalità!$A$6:$M$103,6,FALSE)*C114,"")</f>
        <v/>
      </c>
      <c r="L114" s="2" t="str">
        <f>IFERROR(VLOOKUP(F114,Stagionalità!$A$6:$M$103,7,FALSE)*C114,"")</f>
        <v/>
      </c>
      <c r="M114" s="2" t="str">
        <f>IFERROR(VLOOKUP(F114,Stagionalità!$A$6:$M$103,8,FALSE)*C114,"")</f>
        <v/>
      </c>
      <c r="N114" s="2" t="str">
        <f>IFERROR(VLOOKUP(F114,Stagionalità!$A$6:$M$103,9,FALSE)*C114,"")</f>
        <v/>
      </c>
      <c r="O114" s="2" t="str">
        <f>IFERROR(VLOOKUP(F114,Stagionalità!$A$6:$M$103,10,FALSE)*C114,"")</f>
        <v/>
      </c>
      <c r="P114" s="2" t="str">
        <f>IFERROR(VLOOKUP(F114,Stagionalità!$A$6:$M$103,11,FALSE)*C114,"")</f>
        <v/>
      </c>
      <c r="Q114" s="2" t="str">
        <f>IFERROR(VLOOKUP(F114,Stagionalità!$A$6:$M$103,12,FALSE)*C114,"")</f>
        <v/>
      </c>
      <c r="R114" s="2" t="str">
        <f>IFERROR(VLOOKUP(F114,Stagionalità!$A$6:$M$103,13,FALSE)*C114,"")</f>
        <v/>
      </c>
    </row>
    <row r="115" spans="6:18" x14ac:dyDescent="0.3">
      <c r="F115" s="23" t="str">
        <f t="shared" si="1"/>
        <v/>
      </c>
      <c r="G115" s="2" t="str">
        <f>IFERROR(VLOOKUP(F115,Stagionalità!$A$6:$M$103,2,FALSE)*C115,"")</f>
        <v/>
      </c>
      <c r="H115" s="2" t="str">
        <f>IFERROR(VLOOKUP(F115,Stagionalità!$A$6:$M$103,3,FALSE)*C115,"")</f>
        <v/>
      </c>
      <c r="I115" s="2" t="str">
        <f>IFERROR(VLOOKUP(F115,Stagionalità!$A$6:$M$103,4,FALSE)*C115,"")</f>
        <v/>
      </c>
      <c r="J115" s="2" t="str">
        <f>IFERROR(VLOOKUP(F115,Stagionalità!$A$6:$M$103,5,FALSE)*C115,"")</f>
        <v/>
      </c>
      <c r="K115" s="2" t="str">
        <f>IFERROR(VLOOKUP(F115,Stagionalità!$A$6:$M$103,6,FALSE)*C115,"")</f>
        <v/>
      </c>
      <c r="L115" s="2" t="str">
        <f>IFERROR(VLOOKUP(F115,Stagionalità!$A$6:$M$103,7,FALSE)*C115,"")</f>
        <v/>
      </c>
      <c r="M115" s="2" t="str">
        <f>IFERROR(VLOOKUP(F115,Stagionalità!$A$6:$M$103,8,FALSE)*C115,"")</f>
        <v/>
      </c>
      <c r="N115" s="2" t="str">
        <f>IFERROR(VLOOKUP(F115,Stagionalità!$A$6:$M$103,9,FALSE)*C115,"")</f>
        <v/>
      </c>
      <c r="O115" s="2" t="str">
        <f>IFERROR(VLOOKUP(F115,Stagionalità!$A$6:$M$103,10,FALSE)*C115,"")</f>
        <v/>
      </c>
      <c r="P115" s="2" t="str">
        <f>IFERROR(VLOOKUP(F115,Stagionalità!$A$6:$M$103,11,FALSE)*C115,"")</f>
        <v/>
      </c>
      <c r="Q115" s="2" t="str">
        <f>IFERROR(VLOOKUP(F115,Stagionalità!$A$6:$M$103,12,FALSE)*C115,"")</f>
        <v/>
      </c>
      <c r="R115" s="2" t="str">
        <f>IFERROR(VLOOKUP(F115,Stagionalità!$A$6:$M$103,13,FALSE)*C115,"")</f>
        <v/>
      </c>
    </row>
    <row r="116" spans="6:18" x14ac:dyDescent="0.3">
      <c r="F116" s="23" t="str">
        <f t="shared" si="1"/>
        <v/>
      </c>
      <c r="G116" s="2" t="str">
        <f>IFERROR(VLOOKUP(F116,Stagionalità!$A$6:$M$103,2,FALSE)*C116,"")</f>
        <v/>
      </c>
      <c r="H116" s="2" t="str">
        <f>IFERROR(VLOOKUP(F116,Stagionalità!$A$6:$M$103,3,FALSE)*C116,"")</f>
        <v/>
      </c>
      <c r="I116" s="2" t="str">
        <f>IFERROR(VLOOKUP(F116,Stagionalità!$A$6:$M$103,4,FALSE)*C116,"")</f>
        <v/>
      </c>
      <c r="J116" s="2" t="str">
        <f>IFERROR(VLOOKUP(F116,Stagionalità!$A$6:$M$103,5,FALSE)*C116,"")</f>
        <v/>
      </c>
      <c r="K116" s="2" t="str">
        <f>IFERROR(VLOOKUP(F116,Stagionalità!$A$6:$M$103,6,FALSE)*C116,"")</f>
        <v/>
      </c>
      <c r="L116" s="2" t="str">
        <f>IFERROR(VLOOKUP(F116,Stagionalità!$A$6:$M$103,7,FALSE)*C116,"")</f>
        <v/>
      </c>
      <c r="M116" s="2" t="str">
        <f>IFERROR(VLOOKUP(F116,Stagionalità!$A$6:$M$103,8,FALSE)*C116,"")</f>
        <v/>
      </c>
      <c r="N116" s="2" t="str">
        <f>IFERROR(VLOOKUP(F116,Stagionalità!$A$6:$M$103,9,FALSE)*C116,"")</f>
        <v/>
      </c>
      <c r="O116" s="2" t="str">
        <f>IFERROR(VLOOKUP(F116,Stagionalità!$A$6:$M$103,10,FALSE)*C116,"")</f>
        <v/>
      </c>
      <c r="P116" s="2" t="str">
        <f>IFERROR(VLOOKUP(F116,Stagionalità!$A$6:$M$103,11,FALSE)*C116,"")</f>
        <v/>
      </c>
      <c r="Q116" s="2" t="str">
        <f>IFERROR(VLOOKUP(F116,Stagionalità!$A$6:$M$103,12,FALSE)*C116,"")</f>
        <v/>
      </c>
      <c r="R116" s="2" t="str">
        <f>IFERROR(VLOOKUP(F116,Stagionalità!$A$6:$M$103,13,FALSE)*C116,"")</f>
        <v/>
      </c>
    </row>
  </sheetData>
  <mergeCells count="2">
    <mergeCell ref="A1:D1"/>
    <mergeCell ref="F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Fatturati</vt:lpstr>
      <vt:lpstr>Stagionalità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Schiavino</dc:creator>
  <cp:lastModifiedBy>Giorgio Schiavino</cp:lastModifiedBy>
  <dcterms:created xsi:type="dcterms:W3CDTF">2015-06-05T18:19:34Z</dcterms:created>
  <dcterms:modified xsi:type="dcterms:W3CDTF">2021-12-16T07:55:46Z</dcterms:modified>
</cp:coreProperties>
</file>