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6" documentId="11_AD4D5CB4E552A5DACE1C64F3D85E77E25BDEDD97" xr6:coauthVersionLast="47" xr6:coauthVersionMax="47" xr10:uidLastSave="{D355B831-137D-4250-B0AE-C5D33ED8A1D5}"/>
  <bookViews>
    <workbookView xWindow="-108" yWindow="-108" windowWidth="23256" windowHeight="12576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64" r:id="rId4"/>
    <pivotCache cacheId="6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<sst xmlns="http://schemas.openxmlformats.org/spreadsheetml/2006/main" count="279" uniqueCount="138">
  <si>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</si>
  <si>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</si>
  <si>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</si>
  <si>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</si>
  <si>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</si>
  <si>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</si>
  <si>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</si>
  <si>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</si>
  <si>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</si>
  <si>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</si>
  <si>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</si>
  <si>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</si>
  <si>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</si>
  <si>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</si>
  <si>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</si>
  <si>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</si>
  <si>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</si>
  <si>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</si>
  <si>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</si>
  <si>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</si>
  <si>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</si>
  <si>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</si>
  <si>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</si>
  <si>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</si>
  <si>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</si>
  <si>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</si>
  <si>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</si>
  <si>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</si>
  <si>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</si>
  <si>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</si>
  <si>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</si>
  <si>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</si>
  <si>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</si>
  <si>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</si>
  <si>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</si>
  <si>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</si>
  <si>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</si>
  <si>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</si>
  <si>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</si>
  <si>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</si>
  <si>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</si>
  <si>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</si>
  <si>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</si>
  <si>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</si>
  <si>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</si>
  <si>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</si>
  <si>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</si>
  <si>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</si>
  <si>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</si>
  <si>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</si>
  <si>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</si>
  <si>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</si>
  <si>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</si>
  <si>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</si>
  <si>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</si>
  <si>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</si>
  <si>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</si>
  <si>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</si>
  <si>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</si>
  <si>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</si>
  <si>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</si>
  <si>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</si>
  <si>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</si>
  <si>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</si>
  <si>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</si>
  <si>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</si>
  <si>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</si>
  <si>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</si>
  <si>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</si>
  <si>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</si>
  <si>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</si>
  <si>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</si>
  <si>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</si>
  <si>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</si>
  <si>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</si>
  <si>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</si>
  <si>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</si>
  <si>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</si>
  <si>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</si>
  <si>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</si>
  <si>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</si>
  <si>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</si>
  <si>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</si>
  <si>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</si>
  <si>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</si>
  <si>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</si>
  <si>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</si>
  <si>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</si>
  <si>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</si>
  <si>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</si>
  <si>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</si>
  <si>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</si>
  <si>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</si>
  <si>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</si>
  <si>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</si>
  <si>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</si>
  <si>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</si>
  <si>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</si>
  <si>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</si>
  <si>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</si>
  <si>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</si>
  <si>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</si>
  <si>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</si>
  <si>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</si>
  <si>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</si>
  <si>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</si>
  <si>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</si>
  <si>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</si>
  <si>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</si>
  <si>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</si>
  <si>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</si>
  <si>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</si>
  <si>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</si>
  <si>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</si>
  <si>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</si>
  <si>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</si>
  <si>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</si>
  <si>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</si>
  <si>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</si>
  <si>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</si>
  <si>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</si>
  <si>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</si>
  <si>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</si>
  <si>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</si>
  <si>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</si>
  <si>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</si>
  <si>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</si>
  <si>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</si>
  <si>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</si>
  <si>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</si>
  <si>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</si>
  <si>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</si>
  <si>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</si>
  <si>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</si>
  <si>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</si>
  <si>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</si>
  <si>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COLONNA SAVERIO srl</t>
  </si>
  <si>
    <t>ANDAMENTO PROGRESSIVO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</si>
</sst>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5" fontId="0" fillId="2" borderId="0" xfId="1" applyNumberFormat="1" applyFont="1" applyFill="1"/>
    <xf numFmtId="10" fontId="0" fillId="2" borderId="0" xfId="1" applyNumberFormat="1" applyFont="1" applyFill="1"/>
    <xf numFmtId="165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5" fontId="0" fillId="5" borderId="7" xfId="0" applyNumberFormat="1" applyFont="1" applyFill="1" applyBorder="1"/>
    <xf numFmtId="0" fontId="0" fillId="0" borderId="6" xfId="0" applyFont="1" applyBorder="1"/>
    <xf numFmtId="165" fontId="0" fillId="0" borderId="7" xfId="0" applyNumberFormat="1" applyFont="1" applyBorder="1"/>
    <xf numFmtId="165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43"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66" formatCode="_-&quot;€&quot;\ * #,##0.00_-;\-&quot;€&quot;\ * #,##0.00_-;_-&quot;€&quot;\ * &quot;-&quot;??_-;_-@_-"/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170783.02000000002</c:v>
                </c:pt>
                <c:pt idx="1">
                  <c:v>385640.26380000002</c:v>
                </c:pt>
                <c:pt idx="2">
                  <c:v>378474.2157</c:v>
                </c:pt>
                <c:pt idx="3">
                  <c:v>357994.45419999969</c:v>
                </c:pt>
                <c:pt idx="4">
                  <c:v>225457.4335300003</c:v>
                </c:pt>
                <c:pt idx="5">
                  <c:v>439521.30329999968</c:v>
                </c:pt>
                <c:pt idx="6">
                  <c:v>275931.99999999977</c:v>
                </c:pt>
                <c:pt idx="7">
                  <c:v>145865.37120000014</c:v>
                </c:pt>
                <c:pt idx="8">
                  <c:v>246634.55169999984</c:v>
                </c:pt>
                <c:pt idx="9">
                  <c:v>493056.57740000065</c:v>
                </c:pt>
                <c:pt idx="10">
                  <c:v>461479.39729999984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5.0693398862628289E-2</c:v>
                </c:pt>
                <c:pt idx="1">
                  <c:v>0.11446931732617559</c:v>
                </c:pt>
                <c:pt idx="2">
                  <c:v>0.11234222451213541</c:v>
                </c:pt>
                <c:pt idx="3">
                  <c:v>0.10626323189137594</c:v>
                </c:pt>
                <c:pt idx="4">
                  <c:v>6.692236502481809E-2</c:v>
                </c:pt>
                <c:pt idx="5">
                  <c:v>0.13046278685556154</c:v>
                </c:pt>
                <c:pt idx="6">
                  <c:v>8.190469365726602E-2</c:v>
                </c:pt>
                <c:pt idx="7">
                  <c:v>4.3297111401865006E-2</c:v>
                </c:pt>
                <c:pt idx="8">
                  <c:v>7.3208353515669233E-2</c:v>
                </c:pt>
                <c:pt idx="9">
                  <c:v>0.14635362309426656</c:v>
                </c:pt>
                <c:pt idx="10">
                  <c:v>0.13698059183058245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3</xdr:row>
      <xdr:rowOff>404811</xdr:rowOff>
    </xdr:from>
    <xdr:to>
      <xdr:col>38</xdr:col>
      <xdr:colOff>152400</xdr:colOff>
      <xdr:row>19</xdr:row>
      <xdr:rowOff>152399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63827083333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63830902781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  <s v="Arredo bagno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  <s v="Arredo bagno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  <s v="Arredo bagno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  <s v="Arredo bagno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  <s v="Arredo bagno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  <s v="Arredo bagno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  <s v="Arredo bagno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  <s v="Arredo bagno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  <s v="Arredo bagno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  <s v="Arredo bagno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  <s v="Arredo bagno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  <s v="Arredo bagno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  <s v="Arredo bagno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  <s v="Arredo bagno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  <s v="Arredo bagno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  <s v="Arredo bagno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  <s v="Arredo bagno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  <s v="Arredo bagno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  <s v="Arredo bagno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  <s v="Arredo bagno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  <s v="Arredo bagno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  <s v="Arredo bagno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  <s v="Arredo bagno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  <s v="Arredo bagno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  <s v="Arredo bagno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  <s v="Arredo bagno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  <s v="Caldaie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  <s v="Caldaie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  <s v="Caldaie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  <s v="Caldaie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  <s v="Caldaie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  <s v="Caldaie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  <s v="Caldaie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  <s v="Caldaie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  <s v="Caldaie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  <s v="Caldaie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  <s v="Caldaie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  <s v="Caldaie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  <s v="Caldaie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  <s v="Caldaie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  <s v="Caldaie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  <s v="Caldaie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  <s v="Caldaie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  <s v="Caldaie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  <s v="Arredo bagno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  <s v="Arredo bagno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  <s v="Arredo bagno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  <s v="Arredo bagno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  <s v="Arredo bagno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  <s v="Arredo bagno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  <s v="Arredo bagno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  <s v="Arredo bagno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  <s v="Raccorderia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  <s v="Raccorderia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  <s v="Raccorderia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  <s v="Raccorderia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  <s v="Raccorderia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  <s v="Raccorderia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  <s v="Raccorderia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  <s v="Raccorderia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  <s v="Raccorderia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  <s v="Raccorderia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  <s v="Raccorderia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  <s v="Raccorderia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  <s v="Raccorderia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  <s v="Raccorderia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  <s v="Attrezzature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  <s v="Attrezzature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  <s v="Attrezzature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  <s v="Attrezzature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  <s v="Attrezzature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  <s v="Attrezzature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  <s v="Attrezzature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  <s v="Attrezzature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  <s v="Attrezzature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  <s v="Attrezzature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  <s v="Attrezzature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  <s v="Contatori Acqua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  <s v="Contatori Acqua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  <s v="Contatori Acqua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  <s v="Contatori Acqua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  <s v="Contatori Acqua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  <s v="Contatori Acqua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  <s v="Contatori Acqua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  <s v="Contatori Acqua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  <s v="Caldaie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  <s v="Caldaie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  <s v="Caldaie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  <s v="Caldaie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  <s v="Caldaie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  <s v="Caldaie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  <s v="Caldaie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  <s v="Caldaie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  <s v="Caldaie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  <s v="Docce e Vasche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  <s v="Docce e Vasche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  <s v="Docce e Vasche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  <s v="Docce e Vasche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  <s v="Docce e Vasche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  <s v="Docce e Vasche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  <s v="Docce e Vasche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  <s v="Docce e Vasche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  <s v="Docce e Vasche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  <s v="Docce e Vasche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  <s v="Docce e Vasche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  <s v="Docce e Vasche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  <s v="Docce e Vasche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  <s v="Docce e Vasche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  <s v="Docce e Vasche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  <s v="Componenti per impianti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  <s v="Trattamento Acque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  <s v="Trattamento Acque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  <s v="Trattamento Acque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  <s v="Trattamento Acque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  <s v="Trattamento Acque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  <s v="Trattamento Acque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  <s v="Trattamento Acque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  <s v="Trattamento Acque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  <s v="Trattamento Acque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  <s v="Trattamento Acque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  <s v="Trattamento Acque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  <s v="Componenti per impianti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  <s v="Componenti per impianti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  <s v="Componenti per impianti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  <s v="Componenti per impianti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  <s v="Componenti per impianti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  <s v="Componenti per impianti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  <s v="Componenti per impianti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  <s v="Componenti per impianti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  <s v="Componenti per impianti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  <s v="Componenti per impianti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  <s v="Componenti per impianti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  <s v="Componenti per impianti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  <s v="Componenti per impianti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  <s v="Componenti per impianti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  <s v="Componenti per impianti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  <s v="Componenti per impianti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  <s v="Componenti per impianti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  <s v="Componenti per impianti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  <s v="Componenti per impianti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  <s v="Prodotti Chimici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  <s v="Rubinetteria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  <s v="Rubinetteria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  <s v="Rubinetteria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  <s v="Rubinetteria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  <s v="Rubinetteria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  <s v="Rubinetteria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  <s v="Rubinetteria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  <s v="Rubinetteria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  <s v="Rubinetteria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  <s v="Rubinetteria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  <s v="Rubinetteria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  <s v="Rubinetteria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  <s v="Sistemi idronici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  <s v="Sistemi idronici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  <s v="Sistemi idronici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  <s v="Sistemi idronici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  <s v="Sistemi idronici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  <s v="Componenti per impianti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  <s v="Componenti per impianti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  <s v="Componenti per impianti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  <s v="Componenti per impianti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  <s v="Componenti per impianti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  <s v="Componenti per impianti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  <s v="Componenti per impianti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  <s v="Componenti per impianti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  <s v="Componenti per impianti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  <s v="Componenti per impianti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  <s v="Componenti per impianti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  <s v="Componenti per impianti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  <s v="Componenti per impianti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  <s v="Componenti per impianti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  <s v="Componenti per impianti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  <s v="Componenti per impianti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  <s v="Componenti per impianti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  <s v="Componenti per impianti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  <s v="Rame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  <s v="Rame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  <s v="Rame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  <s v="Rame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  <s v="Rame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  <s v="Rame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  <s v="Rame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  <s v="Rame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  <s v="Rame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  <s v="Rame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  <s v="Elettropompe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  <s v="Elettropompe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  <s v="Elettropompe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  <s v="Elettropompe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  <s v="Elettropompe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  <s v="Elettropompe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  <s v="Elettropompe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  <s v="Elettropompe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  <s v="Elettropompe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  <s v="Elettropompe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  <s v="Elettropompe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  <s v="Elettropompe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  <s v="Elettropompe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  <s v="Elettropompe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  <s v="Elettropompe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  <s v="Elettropompe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  <s v="Elettropompe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  <s v="Elettropompe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  <s v="Elettropompe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  <s v="Elettropompe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  <s v="Elettropompe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  <s v="Elettropompe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  <s v="Elettropompe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  <s v="Elettropompe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  <s v="Elettropompe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  <s v="Elettropompe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  <s v="Elettropompe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  <s v="Elettropompe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  <s v="Valvole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  <s v="Valvole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  <s v="Valvole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  <s v="Valvole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  <s v="Valvole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  <s v="Valvole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  <s v="Valvole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  <s v="Valvole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  <s v="Valvole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  <s v="Valvole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  <s v="Valvole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  <s v="Valvole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  <s v="Valvole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  <s v="Docce e Vasche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  <s v="Docce e Vasche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  <s v="Docce e Vasche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  <s v="Docce e Vasche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  <s v="Docce e Vasche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  <s v="Docce e Vasche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  <s v="Docce e Vasche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  <s v="Docce e Vasche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  <s v="Docce e Vasche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  <s v="Docce e Vasche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  <s v="Docce e Vasche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  <s v="Docce e Vasche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  <s v="Docce e Vasche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  <s v="Docce e Vasche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  <s v="Docce e Vasche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  <s v="Trattamento Acque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  <s v="Trattamento Acque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  <s v="Trattamento Acque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  <s v="Trattamento Acque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  <s v="Trattamento Acque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  <s v="Trattamento Acque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  <s v="Trattamento Acque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  <s v="Trattamento Acque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  <s v="Trattamento Acque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  <s v="Trattamento Acque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  <s v="Trattamento Acque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  <s v="Sedili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  <s v="Sedili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  <s v="Sedili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  <s v="Sedili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  <s v="Galleggianti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  <s v="Galleggianti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  <s v="Galleggianti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  <s v="Galleggianti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  <s v="Galleggianti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  <s v="Galleggianti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  <s v="Galleggianti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  <s v="Galleggianti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  <s v="Galleggianti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  <s v="Galleggianti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  <s v="Galleggianti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  <s v="Galleggianti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  <s v="Galleggianti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  <s v="Galleggianti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  <s v="Componenti per impianti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  <s v="Componenti per impianti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  <s v="Componenti per impianti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  <s v="Componenti per impianti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  <s v="Componenti per impianti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  <s v="Componenti per impianti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  <s v="Componenti per impianti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  <s v="Componenti per impianti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  <s v="Componenti per impianti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  <s v="Componenti per impianti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  <s v="Componenti per impianti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  <s v="Componenti per impianti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  <s v="Componenti per impianti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  <s v="Componenti per impianti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  <s v="Componenti per impianti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  <s v="Componenti per impianti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  <s v="Componenti per impianti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  <s v="Componenti per impianti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  <s v="Componenti per impianti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  <s v="Componenti per impianti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  <s v="Attrezzature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  <s v="Attrezzature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  <s v="Attrezzature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  <s v="Attrezzature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  <s v="Attrezzature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  <s v="Attrezzature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  <s v="Attrezzature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  <s v="Attrezzature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  <s v="Attrezzature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  <s v="Attrezzature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  <s v="Attrezzature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  <s v="Attrezzature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  <s v="Attrezzature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  <s v="Attrezzature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  <s v="Attrezzature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  <s v="Attrezzature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  <s v="Attrezzature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  <s v="Attrezzature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  <s v="Attrezzature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  <s v="Attrezzature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  <s v="Caldaie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  <s v="Caldaie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  <s v="Caldaie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  <s v="Caldaie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  <s v="Caldaie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  <s v="Caldaie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  <s v="Caldaie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  <s v="Caldaie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  <s v="Caldaie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  <s v="Caldaie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  <s v="Rubinetteria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  <s v="Rubinetteria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  <s v="Rubinetteria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  <s v="Rubinetteria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  <s v="Rubinetteria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  <s v="Rubinetteria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  <s v="Rubinetteria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  <s v="Prodotti Chimici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  <s v="Prodotti Chimici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  <s v="Prodotti Chimici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  <s v="Prodotti Chimici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  <s v="Prodotti Chimici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  <s v="Prodotti Chimici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  <s v="Prodotti Chimici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  <s v="Prodotti Chimici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  <s v="Prodotti Chimici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  <s v="Prodotti Chimici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  <s v="Prodotti Chimici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  <s v="Prodotti Chimici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  <s v="Prodotti Chimici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  <s v="Prodotti Chimici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  <s v="Prodotti Chimici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  <s v="Componenti per impianti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  <s v="Componenti per impianti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  <s v="Componenti per impianti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  <s v="Componenti per impianti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  <s v="Componenti per impianti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  <s v="Componenti per impianti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  <s v="Componenti per impianti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  <s v="Componenti per impianti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  <s v="Componenti per impianti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  <s v="Componenti per impianti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  <s v="Componenti per impianti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  <s v="Componenti per impianti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  <s v="Sistemi sanitari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  <s v="Sistemi sanitari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  <s v="Sistemi sanitari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  <s v="Sistemi sanitari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  <s v="Sistemi sanitari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  <s v="Sistemi sanitari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  <s v="Sistemi sanitari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  <s v="Sistemi sanitari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  <s v="Sistemi sanitari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  <s v="Sistemi sanitari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  <s v="Sistemi sanitari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  <s v="Sistemi sanitari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  <s v="Sistemi sanitari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  <s v="Sistemi sanitari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  <s v="Sistemi sanitari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  <s v="Sistemi sanitari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  <s v="Sistemi sanitari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  <s v="Sistemi sanitari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  <s v="Sistemi sanitari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  <s v="Radiatori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  <s v="Radiatori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  <s v="Radiatori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  <s v="Radiatori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  <s v="Radiatori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  <s v="Radiatori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  <s v="Radiatori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  <s v="Radiatori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  <s v="Radiatori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  <s v="Radiatori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  <s v="Ceramiche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  <s v="Ceramiche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  <s v="Ceramiche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  <s v="Ceramiche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  <s v="Ceramiche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  <s v="Ceramiche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  <s v="Ceramiche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  <s v="Ceramiche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  <s v="Ceramiche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  <s v="Ceramiche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  <s v="Ceramiche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  <s v="Ceramiche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  <s v="Ceramiche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  <s v="Ceramiche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  <s v="Ceramiche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  <s v="Ceramiche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  <s v="Ceramiche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  <s v="Sistemi idronici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  <s v="Sistemi idronici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  <s v="Sistemi idronici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  <s v="Sistemi idronici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  <s v="Sistemi idronici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  <s v="Sistemi idronici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  <s v="Sistemi idronici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  <s v="Sistemi idronici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  <s v="Sistemi idronici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  <s v="Sistemi idronici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  <s v="Sistemi idronici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  <s v="Sistemi idronici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  <s v="Sistemi idronici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  <s v="Sistemi idronici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  <s v="Camini e canne fumarie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  <s v="Camini e canne fumarie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  <s v="Camini e canne fumarie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  <s v="Camini e canne fumarie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  <s v="Camini e canne fumarie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  <s v="Camini e canne fumarie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  <s v="Camini e canne fumarie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  <s v="Ceramiche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  <s v="Ceramiche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  <s v="Ceramiche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  <s v="Ceramiche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  <s v="Ceramiche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  <s v="Ceramiche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  <s v="Ceramiche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  <s v="Ceramiche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  <s v="Ceramiche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  <s v="Ceramiche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  <s v="Ceramiche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  <s v="Ceramiche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  <s v="Ceramiche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  <s v="Ceramiche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  <s v="Ceramiche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  <s v="Ceramiche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  <s v="Ceramiche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  <s v="Ceramiche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  <s v="Ceramiche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  <s v="Ceramiche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  <s v="Ceramiche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  <s v="Aspirazione centralizzata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  <s v="Aspirazione centralizzata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  <s v="Aspirazione centralizzata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  <s v="Aspirazione centralizzata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  <s v="Aspirazione centralizzata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  <s v="Aspirazione centralizzata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  <s v="Aspirazione centralizzata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  <s v="Raccorderia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  <s v="Raccorderia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  <s v="Raccorderia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  <s v="Raccorderia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  <s v="Raccorderia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  <s v="Raccorderia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  <s v="Raccorderia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  <s v="Componenti per impianti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  <s v="Componenti per impianti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  <s v="Componenti per impianti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  <s v="Componenti per impianti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  <s v="Componenti per impianti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  <s v="Componenti per impianti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  <s v="Componenti per impianti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  <s v="Componenti per impianti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  <s v="Componenti per impianti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  <s v="Componenti per impianti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  <s v="Componenti per impianti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  <s v="Componenti per impianti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  <s v="Componenti per impianti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  <s v="Componenti per impianti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  <s v="Componenti per impianti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  <s v="Componenti per impianti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  <s v="Componenti per impianti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  <s v="Componenti per impianti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  <s v="Componenti per impianti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  <s v="Componenti per impianti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  <s v="Componenti per impianti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  <s v="Componenti per impianti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  <s v="Componenti per impianti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  <s v="Componenti per impianti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  <s v="Componenti per impianti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  <s v="Componenti per impianti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  <s v="Componenti per impianti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  <s v="Componenti per impianti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  <s v="Radiatori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  <s v="Radiatori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  <s v="Radiatori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  <s v="Radiatori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  <s v="Radiatori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  <s v="Radiatori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  <s v="Radiatori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  <s v="Radiatori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  <s v="Radiatori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  <s v="Radiatori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  <s v="Radiatori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  <s v="Radiatori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  <s v="Radiatori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  <s v="Radiatori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  <s v="Radiatori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  <s v="Radiatori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  <s v="Radiatori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  <s v="Radiatori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  <s v="Radiatori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  <s v="Colle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  <s v="Colle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  <s v="Rubinetteria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  <s v="Rubinetteria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  <s v="Rubinetteria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  <s v="Rubinetteria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  <s v="Rubinetteria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  <s v="Rubinetteria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  <s v="Rubinetteria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  <s v="Rubinetteria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  <s v="Saldature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  <s v="Saldature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  <s v="Saldature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  <s v="Saldature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  <s v="Saldature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  <s v="Saldature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  <s v="Climatizzazione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  <s v="Climatizzazione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  <s v="Climatizzazione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  <s v="Climatizzazione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  <s v="Climatizzazione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  <s v="Climatizzazione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  <s v="Climatizzazione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  <s v="Climatizzazione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  <s v="Climatizzazione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  <s v="Climatizzazione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  <s v="Climatizzazione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  <s v="Climatizzazione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  <s v="Climatizzazione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  <s v="Raccorderia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  <s v="Raccorderia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  <s v="Raccorderia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  <s v="Raccorderia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  <s v="Raccorderia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  <s v="Raccorderia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  <s v="Raccorderia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  <s v="Raccorderia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  <s v="Raccorderia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  <s v="Raccorderia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  <s v="Raccorderia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  <s v="Raccorderia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  <s v="Raccorderia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  <s v="Raccorderia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  <s v="Raccorderia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  <s v="Ceramiche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  <s v="Ceramiche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  <s v="Ceramiche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  <s v="Ceramiche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  <s v="Ceramiche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  <s v="Ceramiche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  <s v="Ceramiche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  <s v="Ceramiche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  <s v="Ceramiche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  <s v="Ceramiche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  <s v="Ceramiche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  <s v="Caldaie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  <s v="Caldaie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  <s v="Caldaie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  <s v="Caldaie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  <s v="Caldaie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  <s v="Caldaie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  <s v="Caldaie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  <s v="Caldaie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  <s v="Caldaie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  <s v="Caldaie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  <s v="Caldaie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  <s v="Caldaie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  <s v="Caldaie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  <s v="Caldaie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  <s v="Stufe a gas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  <s v="Stufe a gas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  <s v="Stufe a gas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  <s v="Stufe a gas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  <s v="Stufe a gas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  <s v="Stufe a gas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  <s v="Valvole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  <s v="Valvole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  <s v="Valvole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  <s v="Valvole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  <s v="Valvole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  <s v="Valvole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  <s v="Valvole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  <s v="Valvole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  <s v="Valvole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  <s v="Valvole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  <s v="Valvole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  <s v="Docce e Vasche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  <s v="Docce e Vasche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  <s v="Docce e Vasche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  <s v="Docce e Vasche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  <s v="Docce e Vasche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  <s v="Docce e Vasche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  <s v="Docce e Vasche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  <s v="Docce e Vasche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  <s v="Docce e Vasche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  <s v="Climatizzazione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  <s v="Climatizzazione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  <s v="Climatizzazione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  <s v="Climatizzazione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  <s v="Climatizzazione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  <s v="Climatizzazione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  <s v="Climatizzazione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  <s v="Isolanti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  <s v="Isolanti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  <s v="Isolanti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  <s v="Isolanti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  <s v="Isolanti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  <s v="Isolanti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  <s v="Isolanti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  <s v="Isolanti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  <s v="Isolanti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  <s v="Isolanti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  <s v="Isolanti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  <s v="Isolanti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  <s v="Isolanti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  <s v="Isolanti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  <s v="Isolanti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  <s v="Docce e Vasche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  <s v="Docce e Vasche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  <s v="Docce e Vasche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  <s v="Docce e Vasche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  <s v="Docce e Vasche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  <s v="Docce e Vasche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  <s v="Docce e Vasche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  <s v="Docce e Vasche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  <s v="Climatizzazione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  <s v="Climatizzazione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  <s v="Climatizzazione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  <s v="Climatizzazione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  <s v="Climatizzazione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  <s v="Climatizzazione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  <s v="Climatizzazione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  <s v="Climatizzazione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  <s v="Climatizzazione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  <s v="Climatizzazione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  <s v="Climatizzazione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  <s v="Lavatoi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  <s v="Lavatoi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  <s v="Lavatoi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  <s v="Lavatoi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  <s v="Lavatoi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  <s v="Lavatoi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  <s v="Lavatoi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  <s v="Lavatoi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  <s v="Lavatoi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  <s v="Lavatoi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  <s v="Flessibili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  <s v="Flessibili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  <s v="Flessibili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  <s v="Flessibili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  <s v="Flessibili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  <s v="Flessibili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  <s v="Flessibili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  <s v="Flessibili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  <s v="Flessibili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  <s v="Flessibili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  <s v="Flessibili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  <s v="Flessibili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  <s v="Flessibili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  <s v="Flessibili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  <s v="Flessibili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  <s v="Flessibili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  <s v="Docce e Vasche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  <s v="Docce e Vasche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  <s v="Docce e Vasche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  <s v="Docce e Vasche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  <s v="Docce e Vasche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  <s v="Docce e Vasche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  <s v="Docce e Vasche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  <s v="Docce e Vasche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  <s v="Docce e Vasche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  <s v="Docce e Vasche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  <s v="Docce e Vasche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  <s v="Docce e Vasche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  <s v="Docce e Vasche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  <s v="Docce e Vasche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  <s v="Docce e Vasche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  <s v="Docce e Vasche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  <s v="Ventilazione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  <s v="Ventilazione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  <s v="Ventilazione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  <s v="Ventilazione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  <s v="Ventilazione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  <s v="Ventilazione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  <s v="Ventilazione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  <s v="Ventilazione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  <s v="Ventilazione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  <s v="Ventilazione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  <s v="Ventilazione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  <s v="Ventilazione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  <s v="Ventilazione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  <s v="Climatizzazione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  <s v="Climatizzazione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  <s v="Climatizzazione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  <s v="Climatizzazione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  <s v="Climatizzazione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  <s v="Climatizzazione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  <s v="Climatizzazione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  <s v="Climatizzazione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  <s v="Climatizzazione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  <s v="Climatizzazione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  <s v="Climatizzazione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  <s v="Climatizzazione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  <s v="Climatizzazione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  <s v="Climatizzazione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  <s v="Climatizzazione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  <s v="Rubinetteria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  <s v="Rubinetteria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  <s v="Rubinetteria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  <s v="Rubinetteria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  <s v="Rubinetteria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  <s v="Rubinetteria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  <s v="Rubinetteria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  <s v="Rubinetteria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  <s v="Rubinetteria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  <s v="Rubinetteria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  <s v="Componenti per impianti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  <s v="Componenti per impianti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  <s v="Componenti per impianti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  <s v="Componenti per impianti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  <s v="Componenti per impianti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  <s v="Componenti per impianti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  <s v="Componenti per impianti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  <s v="Componenti per impianti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  <s v="Componenti per impianti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  <s v="Componenti per impianti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  <s v="Tubazioni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  <s v="Tubazioni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  <s v="Componenti per impianti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  <s v="Componenti per impianti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  <s v="Componenti per impianti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  <s v="Componenti per impianti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  <s v="Componenti per impianti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  <s v="Componenti per impianti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  <s v="Componenti per impianti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  <s v="Componenti per impianti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  <s v="Componenti per impianti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  <s v="Componenti per impianti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  <s v="Componenti per impianti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  <s v="Componenti per impianti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  <s v="Componenti per impianti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  <s v="Componenti per impianti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  <s v="Componenti per impianti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  <s v="Componenti per impianti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  <s v="Componenti per impianti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  <s v="Componenti per impianti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  <s v="Componenti per impianti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  <s v="Componenti per impianti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  <s v="Componenti per impianti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  <s v="Componenti per impianti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  <s v="Componenti per impianti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  <s v="Componenti per impianti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  <s v="Componenti per impianti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  <s v="Componenti per impianti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  <s v="Componenti per impianti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  <s v="Componenti per impianti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  <s v="Componenti per impianti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  <s v="Componenti per impianti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  <s v="Componenti per impianti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  <s v="Componenti per impianti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  <s v="Componenti per impianti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  <s v="Componenti per impianti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  <s v="Componenti per impianti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  <s v="Componenti per impianti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  <s v="Componenti per impianti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  <s v="Componenti per impianti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  <s v="Componenti per impianti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  <s v="Componenti per impianti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  <s v="Arredo bagno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  <s v="Arredo bagno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  <s v="Arredo bagno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  <s v="Arredo bagno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  <s v="Arredo bagno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  <s v="Arredo bagno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  <s v="Arredo bagno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  <s v="Arredo bagno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  <s v="Arredo bagno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  <s v="Docce e Vasche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  <s v="Docce e Vasche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  <s v="Docce e Vasche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  <s v="Docce e Vasche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  <s v="Docce e Vasche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  <s v="Docce e Vasche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  <s v="Docce e Vasche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  <s v="Docce e Vasche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  <s v="Docce e Vasche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  <s v="Attrezzature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  <s v="Attrezzature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  <s v="Attrezzature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  <s v="Attrezzature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  <s v="Attrezzature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  <s v="Attrezzature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  <s v="Attrezzature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  <s v="Attrezzature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  <s v="Attrezzature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  <s v="Attrezzature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  <s v="Attrezzature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  <s v="Attrezzature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  <s v="Rubinetteria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  <s v="Rubinetteria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  <s v="Rubinetteria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  <s v="Rubinetteria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  <s v="Rubinetteria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  <s v="Rubinetteria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  <s v="Rubinetteria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  <s v="Rubinetteria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  <s v="Rubinetteria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  <s v="Rubinetteria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  <s v="Rubinetteria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  <s v="Rubinetteria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  <s v="Rubinetteria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  <s v="Rubinetteria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  <s v="Rubinetteria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  <s v="Rubinetteria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  <s v="Componenti per impianti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  <s v="Componenti per impianti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  <s v="Componenti per impianti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  <s v="Componenti per impianti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  <s v="Componenti per impianti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  <s v="Componenti per impianti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  <s v="Componenti per impianti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  <s v="Componenti per impianti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  <s v="Antincendio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  <s v="Antincendio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  <s v="Antincendio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  <s v="Antincendio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  <s v="Antincendio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  <s v="Antincendio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  <s v="Antincendio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  <s v="Antincendio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  <s v="Antincendio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  <s v="Antincendio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  <s v="Antincendio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  <s v="Antincendio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  <s v="Antincendio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  <s v="Arredo bagno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  <s v="Arredo bagno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  <s v="Arredo bagno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  <s v="Arredo bagno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  <s v="Arredo bagno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  <s v="Docce e Vasche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  <s v="Docce e Vasche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  <s v="Docce e Vasche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  <s v="Docce e Vasche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  <s v="Docce e Vasche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  <s v="Docce e Vasche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  <s v="Docce e Vasche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  <s v="Docce e Vasche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  <s v="Docce e Vasche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  <s v="Docce e Vasche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  <s v="Docce e Vasche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  <s v="Docce e Vasche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  <s v="Docce e Vasche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  <s v="Docce e Vasche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  <s v="Docce e Vasche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  <s v="Docce e Vasche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  <s v="Docce e Vasche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  <s v="Docce e Vasche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  <s v="Sistemi idronici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  <s v="Sistemi idronici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  <s v="Sistemi idronici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  <s v="Sistemi idronici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  <s v="Sistemi idronici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  <s v="Sistemi idronici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  <s v="Sistemi idronici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  <s v="Sistemi idronici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  <s v="Sistemi idronici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  <s v="Sistemi idronici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  <s v="Sistemi idronici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  <s v="Elettropompe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  <s v="Elettropompe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  <s v="Elettropompe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  <s v="Elettropompe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  <s v="Elettropompe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  <s v="Elettropompe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  <s v="Elettropompe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  <s v="Elettropompe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  <s v="Elettropompe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  <s v="Elettropompe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  <s v="Rame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  <s v="Rame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  <s v="Rame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  <s v="Rame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  <s v="Rame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  <s v="Rame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  <s v="Rame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  <s v="Rame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  <s v="Rame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  <s v="Rame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  <s v="Galleggianti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  <s v="Galleggianti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  <s v="Galleggianti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  <s v="Galleggianti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  <s v="Galleggianti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  <s v="Galleggianti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  <s v="Raccorderia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  <s v="Raccorderia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  <s v="Raccorderia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  <s v="Raccorderia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  <s v="Raccorderia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  <s v="Raccorderia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  <s v="Raccorderia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  <s v="Raccorderia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  <s v="Raccorderia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  <s v="Raccorderia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  <s v="Raccorderia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  <s v="Raccorderia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  <s v="Raccorderia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  <s v="Raccorderia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  <s v="Raccorderia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  <s v="Raccorderia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  <s v="Raccorderia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  <s v="Raccorderia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  <s v="Raccorderia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  <s v="Raccorderia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  <s v="Serbatoi Acqua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  <s v="Serbatoi Acqua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  <s v="Serbatoi Acqua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  <s v="Antincendio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  <s v="Antincendio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  <s v="Antincendio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  <s v="Antincendio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  <s v="Antincendio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  <s v="Tubazioni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  <s v="Tubazioni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  <s v="Tubazioni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  <s v="Tubazioni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  <s v="Tubazioni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  <s v="Tubazioni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  <s v="Tubazioni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  <s v="Tubazioni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  <s v="Tubazioni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  <s v="Tubazioni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  <s v="Tubazioni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  <s v="Tubazioni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  <s v="Ferro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  <s v="Ferro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  <s v="Ferro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  <s v="Ferro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  <s v="Ferro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  <s v="Ferro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  <s v="Comunità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  <s v="Comunità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  <s v="Comunità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  <s v="Comunità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  <s v="Comunità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  <s v="Comunità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  <s v="Comunità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  <s v="Comunità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  <s v="Comunità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  <s v="Comunità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  <s v="Comunità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  <s v="Comunità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  <s v="Comunità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  <s v="Comunità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  <s v="Tubazioni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  <s v="Tubazioni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  <s v="Tubazioni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  <s v="Tubazioni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  <s v="Tubazioni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  <s v="Tubazioni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  <s v="Tubazioni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  <s v="Tubazioni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  <s v="Tubazioni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  <s v="Tubazioni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  <s v="Tubazioni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  <s v="Tubazioni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  <s v="Tubazioni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  <s v="Tubazioni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  <s v="Tubazioni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  <s v="Tubazioni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  <s v="Tubazioni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  <s v="Tubazioni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  <s v="Tubazioni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  <s v="Tubazioni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  <s v="Tubazioni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  <s v="Componenti per impianti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  <s v="Componenti per impianti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  <s v="Componenti per impianti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  <s v="Componenti per impianti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  <s v="Componenti per impianti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  <s v="Componenti per impianti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  <s v="Componenti per impianti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  <s v="Componenti per impianti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  <s v="Componenti per impianti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  <s v="Componenti per impianti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  <s v="Componenti per impianti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  <s v="Componenti per impianti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  <s v="Componenti per impianti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  <s v="Componenti per impianti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  <s v="Componenti per impianti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  <s v="Componenti per impianti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  <s v="Componenti per impianti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  <s v="Componenti per impianti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  <s v="Componenti per impianti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  <s v="Componenti per impianti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  <s v="Componenti per impianti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  <s v="Componenti per impianti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  <s v="Componenti per impianti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  <s v="Componenti per impianti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  <s v="Componenti per impianti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  <s v="Componenti per impianti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  <s v="Componenti per impianti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  <s v="Componenti per impianti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  <s v="Tubazioni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  <s v="Tubazioni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  <s v="Tubazioni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  <s v="Tubazioni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  <s v="Tubazioni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  <s v="Tubazioni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  <s v="Tubazioni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  <s v="Tubazioni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  <s v="Tubazioni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  <s v="Tubazioni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  <s v="Tubazioni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  <s v="Tubazioni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  <s v="Tubazioni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  <s v="Tubazioni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  <s v="Valvole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  <s v="Valvole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  <s v="Valvole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  <s v="Valvole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  <s v="Valvole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  <s v="Valvole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  <s v="Valvole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  <s v="Valvole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  <s v="Valvole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  <s v="Valvole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  <s v="Valvole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  <s v="Valvole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  <s v="Valvole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  <s v="Valvole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  <s v="Valvole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  <s v="Valvole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  <s v="Vasi ad espansione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  <s v="Vasi ad espansione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  <s v="Vasi ad espansione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  <s v="Vasi ad espansione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  <s v="Vasi ad espansione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  <s v="Vasi ad espansione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  <s v="Vasi ad espansione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  <s v="Vasi ad espansione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  <s v="Vasi ad espansione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  <s v="Vasi ad espansione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  <s v="Vasi ad espansione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  <s v="Vasi ad espansione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  <s v="Vasi ad espansione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  <s v="Vasi ad espansione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  <s v="Vasi ad espansione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  <s v="Ventilazione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  <s v="Ventilazione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  <s v="Ventilazione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  <s v="Ventilazione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  <s v="Ventilazione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  <s v="Ventilazione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  <s v="Ventilazione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  <s v="Ventilazione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  <s v="Elettropompe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  <s v="Elettropompe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  <s v="Elettropompe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  <s v="Elettropompe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  <s v="Elettropompe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  <s v="Elettropompe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  <s v="Elettropompe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  <s v="Elettropomp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64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m="1" x="22"/>
        <item t="default"/>
      </items>
    </pivotField>
    <pivotField dataField="1" compact="0" numFmtId="164" showAll="0"/>
    <pivotField dataField="1"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4"/>
    </i>
    <i r="1">
      <x v="20"/>
    </i>
    <i r="1">
      <x v="18"/>
    </i>
    <i r="1">
      <x v="94"/>
    </i>
    <i r="1">
      <x v="10"/>
    </i>
    <i r="1">
      <x v="38"/>
    </i>
    <i r="1">
      <x v="82"/>
    </i>
    <i r="1">
      <x v="14"/>
    </i>
    <i r="1">
      <x v="86"/>
    </i>
    <i r="1">
      <x v="96"/>
    </i>
    <i r="1">
      <x v="6"/>
    </i>
    <i r="1">
      <x v="22"/>
    </i>
    <i r="1">
      <x v="66"/>
    </i>
    <i r="1">
      <x v="54"/>
    </i>
    <i r="1">
      <x v="41"/>
    </i>
    <i r="1">
      <x v="77"/>
    </i>
    <i r="1">
      <x v="40"/>
    </i>
    <i r="1">
      <x v="57"/>
    </i>
    <i r="1">
      <x v="76"/>
    </i>
    <i r="1">
      <x v="92"/>
    </i>
    <i r="1">
      <x v="21"/>
    </i>
    <i r="1">
      <x v="43"/>
    </i>
    <i r="1">
      <x v="89"/>
    </i>
    <i r="1">
      <x v="95"/>
    </i>
    <i r="1">
      <x v="93"/>
    </i>
    <i r="1">
      <x v="33"/>
    </i>
    <i r="1">
      <x v="7"/>
    </i>
    <i r="1">
      <x v="4"/>
    </i>
    <i r="1">
      <x v="74"/>
    </i>
    <i r="1">
      <x v="91"/>
    </i>
    <i r="1">
      <x v="23"/>
    </i>
    <i r="1">
      <x v="19"/>
    </i>
    <i r="1">
      <x v="59"/>
    </i>
    <i r="1">
      <x v="69"/>
    </i>
    <i r="1">
      <x v="24"/>
    </i>
    <i r="1">
      <x v="87"/>
    </i>
    <i r="1">
      <x v="64"/>
    </i>
    <i r="1">
      <x v="70"/>
    </i>
    <i r="1">
      <x v="72"/>
    </i>
    <i r="1">
      <x v="61"/>
    </i>
    <i r="1">
      <x v="62"/>
    </i>
    <i r="1">
      <x v="52"/>
    </i>
    <i r="1">
      <x v="85"/>
    </i>
    <i r="1">
      <x v="32"/>
    </i>
    <i r="1">
      <x v="50"/>
    </i>
    <i r="1">
      <x v="27"/>
    </i>
    <i r="1">
      <x v="36"/>
    </i>
    <i r="1">
      <x v="49"/>
    </i>
    <i r="1">
      <x v="99"/>
    </i>
    <i r="1">
      <x v="11"/>
    </i>
    <i r="1">
      <x v="37"/>
    </i>
    <i r="1">
      <x v="71"/>
    </i>
    <i r="1">
      <x v="25"/>
    </i>
    <i r="1">
      <x v="60"/>
    </i>
    <i r="1">
      <x v="26"/>
    </i>
    <i r="1">
      <x v="13"/>
    </i>
    <i r="1">
      <x v="17"/>
    </i>
    <i r="1">
      <x v="80"/>
    </i>
    <i r="1">
      <x v="5"/>
    </i>
    <i r="1">
      <x v="81"/>
    </i>
    <i r="1">
      <x v="53"/>
    </i>
    <i r="1">
      <x v="2"/>
    </i>
    <i r="1">
      <x v="56"/>
    </i>
    <i r="1">
      <x v="63"/>
    </i>
    <i r="1">
      <x v="75"/>
    </i>
    <i r="1">
      <x v="29"/>
    </i>
    <i r="1">
      <x v="79"/>
    </i>
    <i r="1">
      <x v="65"/>
    </i>
    <i r="1">
      <x v="84"/>
    </i>
    <i r="1">
      <x v="30"/>
    </i>
    <i r="1">
      <x v="12"/>
    </i>
    <i r="1">
      <x v="67"/>
    </i>
    <i r="1">
      <x v="16"/>
    </i>
    <i r="1">
      <x v="68"/>
    </i>
    <i r="1">
      <x v="78"/>
    </i>
    <i r="1">
      <x v="31"/>
    </i>
    <i r="1">
      <x v="58"/>
    </i>
    <i r="1">
      <x v="55"/>
    </i>
    <i r="1">
      <x v="88"/>
    </i>
    <i r="1">
      <x v="83"/>
    </i>
    <i r="1">
      <x v="42"/>
    </i>
    <i r="1">
      <x v="39"/>
    </i>
    <i r="1">
      <x v="8"/>
    </i>
    <i r="1">
      <x v="3"/>
    </i>
    <i r="1">
      <x v="1"/>
    </i>
    <i r="1">
      <x v="34"/>
    </i>
    <i r="1">
      <x v="90"/>
    </i>
    <i r="1">
      <x v="45"/>
    </i>
    <i r="1">
      <x v="44"/>
    </i>
    <i r="1">
      <x v="46"/>
    </i>
    <i r="1">
      <x v="9"/>
    </i>
    <i r="1">
      <x v="51"/>
    </i>
    <i r="1">
      <x v="47"/>
    </i>
    <i r="1">
      <x v="15"/>
    </i>
    <i r="1">
      <x v="73"/>
    </i>
    <i r="1">
      <x v="48"/>
    </i>
    <i r="1">
      <x v="35"/>
    </i>
    <i r="1">
      <x v="28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5"/>
    <dataField name="Fatt. Progr.2021 " fld="3" baseField="0" baseItem="0" numFmtId="165"/>
    <dataField name="Δ € Fatt. Progr " fld="29" baseField="0" baseItem="0" numFmtId="165"/>
    <dataField name="Δ % Fatt. Progr " fld="30" baseField="0" baseItem="0" numFmtId="10"/>
  </dataFields>
  <formats count="22"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 selected="0"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">
      <pivotArea field="0" type="button" dataOnly="0" labelOnly="1" outline="0" axis="axisRow" fieldPosition="1"/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4">
      <pivotArea field="0" type="button" dataOnly="0" labelOnly="1" outline="0" axis="axisRow" fieldPosition="1"/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1">
      <pivotArea field="0" type="button" dataOnly="0" labelOnly="1" outline="0" axis="axisRow" fieldPosition="1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0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" type="button" dataOnly="0" labelOnly="1" outline="0" axis="axisRow" fieldPosition="0"/>
    </format>
    <format dxfId="1">
      <pivotArea field="0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67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h="1" x="1"/>
        <item h="1" sd="0" x="3"/>
        <item x="4"/>
        <item h="1" x="5"/>
        <item h="1" sd="0" x="6"/>
        <item h="1" sd="0" x="7"/>
        <item h="1" sd="0" x="8"/>
        <item h="1" x="9"/>
        <item h="1" sd="0" x="10"/>
        <item h="1" sd="0" x="11"/>
        <item h="1" sd="0" x="12"/>
        <item h="1" sd="0" x="13"/>
        <item h="1" x="14"/>
        <item h="1" sd="0" x="15"/>
        <item h="1" x="16"/>
        <item h="1" sd="0" x="17"/>
        <item h="1" sd="0" x="18"/>
        <item h="1" sd="0" x="20"/>
        <item h="1" sd="0" x="21"/>
        <item h="1" sd="0" x="2"/>
        <item h="1" sd="0" x="19"/>
        <item t="default" sd="0"/>
      </items>
    </pivotField>
    <pivotField compact="0" numFmtId="164" showAll="0"/>
    <pivotField dataField="1" compact="0" numFmtId="164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164" showAll="0"/>
    <pivotField name="GIU 212" dataField="1" compact="0" numFmtId="164" showAll="0"/>
    <pivotField compact="0" numFmtId="164" showAll="0"/>
    <pivotField name="LUG 212" dataField="1" compact="0" numFmtId="164" showAll="0"/>
    <pivotField compact="0" numFmtId="164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3"/>
    </i>
    <i r="1">
      <x v="19"/>
    </i>
    <i r="1">
      <x v="17"/>
    </i>
    <i r="1">
      <x v="94"/>
    </i>
    <i r="1">
      <x v="9"/>
    </i>
    <i r="1">
      <x v="38"/>
    </i>
    <i r="1">
      <x v="82"/>
    </i>
    <i r="1">
      <x v="13"/>
    </i>
    <i r="1">
      <x v="86"/>
    </i>
    <i r="1">
      <x v="96"/>
    </i>
    <i r="1">
      <x v="5"/>
    </i>
    <i r="1">
      <x v="21"/>
    </i>
    <i r="1">
      <x v="66"/>
    </i>
    <i r="1">
      <x v="54"/>
    </i>
    <i r="1">
      <x v="41"/>
    </i>
    <i r="1">
      <x v="77"/>
    </i>
    <i r="1">
      <x v="40"/>
    </i>
    <i r="1">
      <x v="57"/>
    </i>
    <i r="1">
      <x v="76"/>
    </i>
    <i r="1">
      <x v="92"/>
    </i>
    <i r="1">
      <x v="20"/>
    </i>
    <i r="1">
      <x v="43"/>
    </i>
    <i r="1">
      <x v="89"/>
    </i>
    <i r="1">
      <x v="95"/>
    </i>
    <i r="1">
      <x v="93"/>
    </i>
    <i r="1">
      <x v="33"/>
    </i>
    <i r="1">
      <x v="6"/>
    </i>
    <i r="1">
      <x v="3"/>
    </i>
    <i r="1">
      <x v="74"/>
    </i>
    <i r="1">
      <x v="91"/>
    </i>
    <i r="1">
      <x v="22"/>
    </i>
    <i r="1">
      <x v="18"/>
    </i>
    <i r="1">
      <x v="59"/>
    </i>
    <i r="1">
      <x v="69"/>
    </i>
    <i r="1">
      <x v="23"/>
    </i>
    <i r="1">
      <x v="87"/>
    </i>
    <i r="1">
      <x v="64"/>
    </i>
    <i r="1">
      <x v="70"/>
    </i>
    <i r="1">
      <x v="72"/>
    </i>
    <i r="1">
      <x v="61"/>
    </i>
    <i r="1">
      <x v="62"/>
    </i>
    <i r="1">
      <x v="52"/>
    </i>
    <i r="1">
      <x v="85"/>
    </i>
    <i r="1">
      <x v="32"/>
    </i>
    <i r="1">
      <x v="50"/>
    </i>
    <i r="1">
      <x v="26"/>
    </i>
    <i r="1">
      <x v="36"/>
    </i>
    <i r="1">
      <x v="49"/>
    </i>
    <i r="1">
      <x v="27"/>
    </i>
    <i r="1">
      <x v="10"/>
    </i>
    <i r="1">
      <x v="37"/>
    </i>
    <i r="1">
      <x v="71"/>
    </i>
    <i r="1">
      <x v="24"/>
    </i>
    <i r="1">
      <x v="60"/>
    </i>
    <i r="1">
      <x v="25"/>
    </i>
    <i r="1">
      <x v="12"/>
    </i>
    <i r="1">
      <x v="16"/>
    </i>
    <i r="1">
      <x v="80"/>
    </i>
    <i r="1">
      <x v="4"/>
    </i>
    <i r="1">
      <x v="81"/>
    </i>
    <i r="1">
      <x v="53"/>
    </i>
    <i r="1">
      <x v="42"/>
    </i>
    <i r="1">
      <x v="39"/>
    </i>
    <i r="1">
      <x v="63"/>
    </i>
    <i r="1">
      <x v="58"/>
    </i>
    <i r="1">
      <x v="29"/>
    </i>
    <i r="1">
      <x v="51"/>
    </i>
    <i r="1">
      <x v="65"/>
    </i>
    <i r="1">
      <x v="8"/>
    </i>
    <i r="1">
      <x v="30"/>
    </i>
    <i r="1">
      <x v="2"/>
    </i>
    <i r="1">
      <x v="67"/>
    </i>
    <i r="1">
      <x v="56"/>
    </i>
    <i r="1">
      <x v="79"/>
    </i>
    <i r="1">
      <x v="78"/>
    </i>
    <i r="1">
      <x v="55"/>
    </i>
    <i r="1">
      <x v="83"/>
    </i>
    <i r="1">
      <x v="68"/>
    </i>
    <i r="1">
      <x v="1"/>
    </i>
    <i r="1">
      <x v="31"/>
    </i>
    <i r="1">
      <x v="84"/>
    </i>
    <i r="1">
      <x v="14"/>
    </i>
    <i r="1">
      <x v="7"/>
    </i>
    <i r="1">
      <x v="46"/>
    </i>
    <i r="1">
      <x v="88"/>
    </i>
    <i r="1">
      <x v="47"/>
    </i>
    <i r="1">
      <x v="90"/>
    </i>
    <i r="1">
      <x v="45"/>
    </i>
    <i r="1">
      <x v="44"/>
    </i>
    <i r="1">
      <x v="34"/>
    </i>
    <i r="1">
      <x v="75"/>
    </i>
    <i r="1">
      <x v="11"/>
    </i>
    <i r="1">
      <x v="97"/>
    </i>
    <i r="1">
      <x v="15"/>
    </i>
    <i r="1">
      <x v="73"/>
    </i>
    <i r="1">
      <x v="48"/>
    </i>
    <i r="1">
      <x v="35"/>
    </i>
    <i r="1">
      <x v="28"/>
    </i>
    <i r="1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42">
      <pivotArea field="0" type="button" dataOnly="0" labelOnly="1" outline="0" axis="axisRow" fieldPosition="1"/>
    </format>
    <format dxfId="41">
      <pivotArea field="1" type="button" dataOnly="0" labelOnly="1" outline="0" axis="axisRow" fieldPosition="0"/>
    </format>
    <format dxfId="40">
      <pivotArea field="0" type="button" dataOnly="0" labelOnly="1" outline="0" axis="axisRow" fieldPosition="1"/>
    </format>
    <format dxfId="39">
      <pivotArea field="1" type="button" dataOnly="0" labelOnly="1" outline="0" axis="axisRow" fieldPosition="0"/>
    </format>
    <format dxfId="38">
      <pivotArea field="0" type="button" dataOnly="0" labelOnly="1" outline="0" axis="axisRow" fieldPosition="1"/>
    </format>
    <format dxfId="37">
      <pivotArea field="1" type="button" dataOnly="0" labelOnly="1" outline="0" axis="axisRow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" type="button" dataOnly="0" labelOnly="1" outline="0" axis="axisRow" fieldPosition="0"/>
    </format>
    <format dxfId="31">
      <pivotArea field="0" type="button" dataOnly="0" labelOnly="1" outline="0" axis="axisRow" fieldPosition="1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27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25">
      <pivotArea field="1" type="button" dataOnly="0" labelOnly="1" outline="0" axis="axisRow" fieldPosition="0"/>
    </format>
    <format dxfId="24">
      <pivotArea field="0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D12" sqref="D12"/>
    </sheetView>
  </sheetViews>
  <sheetFormatPr defaultRowHeight="14.4" x14ac:dyDescent="0.3"/>
  <cols>
    <col min="1" max="1" width="19.44140625" style="1" customWidth="1"/>
    <col min="2" max="2" width="28.33203125" style="1" bestFit="1" customWidth="1"/>
    <col min="3" max="4" width="14.5546875" style="1" bestFit="1" customWidth="1"/>
    <col min="5" max="5" width="13.33203125" style="1" bestFit="1" customWidth="1"/>
    <col min="6" max="6" width="8.88671875" style="1" bestFit="1" customWidth="1"/>
    <col min="7" max="7" width="16.33203125" style="1" bestFit="1" customWidth="1"/>
    <col min="8" max="8" width="18.33203125" style="1" bestFit="1" customWidth="1"/>
    <col min="9" max="9" width="28.33203125" style="1" bestFit="1" customWidth="1"/>
    <col min="10" max="10" width="16.21875" style="2" bestFit="1" customWidth="1"/>
    <col min="11" max="15" width="12.88671875" style="2" bestFit="1" customWidth="1"/>
    <col min="16" max="21" width="12.88671875" style="1" bestFit="1" customWidth="1"/>
    <col min="22" max="22" width="6.77734375" style="1" bestFit="1" customWidth="1"/>
    <col min="23" max="23" width="6.88671875" style="1" bestFit="1" customWidth="1"/>
    <col min="24" max="26" width="6.88671875" style="1" customWidth="1"/>
    <col min="27" max="36" width="11.44140625" style="1" customWidth="1"/>
    <col min="37" max="37" width="13.109375" style="1" bestFit="1" customWidth="1"/>
    <col min="38" max="39" width="11.44140625" style="1" customWidth="1"/>
  </cols>
  <sheetData>
    <row r="2" spans="1:39" ht="14.25" customHeight="1" x14ac:dyDescent="0.3"/>
    <row r="3" spans="1:39" hidden="1" x14ac:dyDescent="0.3"/>
    <row r="4" spans="1:39" ht="36.75" customHeight="1" x14ac:dyDescent="0.3">
      <c r="A4" s="31" t="s">
        <v>137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28.8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3">
      <c r="A6" t="s">
        <v>136</v>
      </c>
      <c r="B6"/>
      <c r="C6" s="8">
        <v>2584896.4924358595</v>
      </c>
      <c r="D6" s="8">
        <v>3368940.0164861125</v>
      </c>
      <c r="E6" s="8">
        <v>784043.52405025298</v>
      </c>
      <c r="F6" s="9">
        <v>0.30331718362595428</v>
      </c>
      <c r="H6" s="1" t="s">
        <v>136</v>
      </c>
      <c r="J6" s="2">
        <v>3368940.0164861125</v>
      </c>
      <c r="K6" s="2">
        <v>170783.02000000002</v>
      </c>
      <c r="L6" s="2">
        <v>385640.26380000002</v>
      </c>
      <c r="M6" s="2">
        <v>378474.2157</v>
      </c>
      <c r="N6" s="2">
        <v>357994.45419999969</v>
      </c>
      <c r="O6" s="2">
        <v>225457.4335300003</v>
      </c>
      <c r="P6" s="2">
        <v>439521.30329999968</v>
      </c>
      <c r="Q6" s="2">
        <v>275931.99999999977</v>
      </c>
      <c r="R6" s="2">
        <v>145865.37120000014</v>
      </c>
      <c r="S6" s="2">
        <v>246634.55169999984</v>
      </c>
      <c r="T6" s="2">
        <v>493056.57740000065</v>
      </c>
      <c r="U6" s="2">
        <v>461479.39729999984</v>
      </c>
      <c r="V6" s="2"/>
      <c r="X6" s="2"/>
      <c r="Y6" s="2"/>
      <c r="Z6" s="2"/>
      <c r="AA6" s="6">
        <f>K6</f>
        <v>170783.02000000002</v>
      </c>
      <c r="AB6" s="6">
        <f t="shared" ref="AB6:AL6" si="0">L6</f>
        <v>385640.26380000002</v>
      </c>
      <c r="AC6" s="6">
        <f t="shared" si="0"/>
        <v>378474.2157</v>
      </c>
      <c r="AD6" s="6">
        <f t="shared" si="0"/>
        <v>357994.45419999969</v>
      </c>
      <c r="AE6" s="6">
        <f t="shared" si="0"/>
        <v>225457.4335300003</v>
      </c>
      <c r="AF6" s="6">
        <f t="shared" si="0"/>
        <v>439521.30329999968</v>
      </c>
      <c r="AG6" s="6">
        <f t="shared" si="0"/>
        <v>275931.99999999977</v>
      </c>
      <c r="AH6" s="6">
        <f t="shared" si="0"/>
        <v>145865.37120000014</v>
      </c>
      <c r="AI6" s="6">
        <f t="shared" si="0"/>
        <v>246634.55169999984</v>
      </c>
      <c r="AJ6" s="6">
        <f t="shared" si="0"/>
        <v>493056.57740000065</v>
      </c>
      <c r="AK6" s="6">
        <f t="shared" si="0"/>
        <v>461479.39729999984</v>
      </c>
      <c r="AL6" s="6">
        <f t="shared" si="0"/>
        <v>0</v>
      </c>
    </row>
    <row r="7" spans="1:39" x14ac:dyDescent="0.3">
      <c r="A7"/>
      <c r="B7" t="s">
        <v>14</v>
      </c>
      <c r="C7" s="8">
        <v>620637.25999999978</v>
      </c>
      <c r="D7" s="8">
        <v>574779.54000000027</v>
      </c>
      <c r="E7" s="8">
        <v>-45857.719999999506</v>
      </c>
      <c r="F7" s="9">
        <v>-7.3888119446775646E-2</v>
      </c>
      <c r="I7" s="1" t="s">
        <v>14</v>
      </c>
      <c r="J7" s="2">
        <v>574779.54000000027</v>
      </c>
      <c r="K7" s="2">
        <v>34103.050000000003</v>
      </c>
      <c r="L7" s="2">
        <v>74291.05</v>
      </c>
      <c r="M7" s="2">
        <v>56221.850000000006</v>
      </c>
      <c r="N7" s="2">
        <v>76305.00999999998</v>
      </c>
      <c r="O7" s="2">
        <v>26959.400000000111</v>
      </c>
      <c r="P7" s="2">
        <v>129237.12999999989</v>
      </c>
      <c r="Q7" s="2">
        <v>40919.099999999511</v>
      </c>
      <c r="R7" s="2">
        <v>37139.150000000081</v>
      </c>
      <c r="S7" s="2">
        <v>20804.470000000205</v>
      </c>
      <c r="T7" s="2">
        <v>58816.960000000254</v>
      </c>
      <c r="U7" s="2">
        <v>59426.529999999795</v>
      </c>
      <c r="V7" s="2"/>
      <c r="X7" s="2"/>
      <c r="Y7" s="2"/>
      <c r="Z7" s="2"/>
    </row>
    <row r="8" spans="1:39" x14ac:dyDescent="0.3">
      <c r="A8"/>
      <c r="B8" t="s">
        <v>63</v>
      </c>
      <c r="C8" s="8">
        <v>378385.3499999998</v>
      </c>
      <c r="D8" s="8">
        <v>447991.24999999988</v>
      </c>
      <c r="E8" s="8">
        <v>69605.900000000081</v>
      </c>
      <c r="F8" s="9">
        <v>0.18395506062800826</v>
      </c>
      <c r="I8" s="1" t="s">
        <v>63</v>
      </c>
      <c r="J8" s="2">
        <v>447991.24999999988</v>
      </c>
      <c r="K8" s="2">
        <v>30250.289999999994</v>
      </c>
      <c r="L8" s="2">
        <v>25914.14999999998</v>
      </c>
      <c r="M8" s="2">
        <v>61609.510000000038</v>
      </c>
      <c r="N8" s="2">
        <v>49717.209999999846</v>
      </c>
      <c r="O8" s="2">
        <v>31658.830000000045</v>
      </c>
      <c r="P8" s="2">
        <v>43609.559999999823</v>
      </c>
      <c r="Q8" s="2">
        <v>35847.510000000213</v>
      </c>
      <c r="R8" s="2">
        <v>18134.250000000116</v>
      </c>
      <c r="S8" s="2">
        <v>31379.939999999595</v>
      </c>
      <c r="T8" s="2">
        <v>74773.810000000289</v>
      </c>
      <c r="U8" s="2">
        <v>108063.9499999999</v>
      </c>
      <c r="V8" s="2"/>
      <c r="X8" s="2"/>
      <c r="Y8" s="2"/>
      <c r="Z8" s="2"/>
    </row>
    <row r="9" spans="1:39" x14ac:dyDescent="0.3">
      <c r="A9"/>
      <c r="B9" t="s">
        <v>97</v>
      </c>
      <c r="C9" s="8">
        <v>197810.64</v>
      </c>
      <c r="D9" s="8">
        <v>264013</v>
      </c>
      <c r="E9" s="8">
        <v>66202.359999999986</v>
      </c>
      <c r="F9" s="9">
        <v>0.33467542494175229</v>
      </c>
      <c r="I9" s="1" t="s">
        <v>97</v>
      </c>
      <c r="J9" s="2">
        <v>264013</v>
      </c>
      <c r="K9" s="2">
        <v>21593.899999999998</v>
      </c>
      <c r="L9" s="2">
        <v>38619.25</v>
      </c>
      <c r="M9" s="2">
        <v>12059.019999999997</v>
      </c>
      <c r="N9" s="2">
        <v>43479.650000000023</v>
      </c>
      <c r="O9" s="2">
        <v>32265.660000000091</v>
      </c>
      <c r="P9" s="2">
        <v>34403.589999999909</v>
      </c>
      <c r="Q9" s="2">
        <v>11001.440000000002</v>
      </c>
      <c r="R9" s="2">
        <v>15975.349999999977</v>
      </c>
      <c r="S9" s="2">
        <v>39648.740000000049</v>
      </c>
      <c r="T9" s="2">
        <v>14966.399999999965</v>
      </c>
      <c r="U9" s="2">
        <v>0</v>
      </c>
      <c r="V9" s="2"/>
      <c r="X9" s="2"/>
      <c r="Y9" s="2"/>
      <c r="Z9" s="2"/>
    </row>
    <row r="10" spans="1:39" x14ac:dyDescent="0.3">
      <c r="A10"/>
      <c r="B10" t="s">
        <v>71</v>
      </c>
      <c r="C10" s="8">
        <v>110408.44</v>
      </c>
      <c r="D10" s="8">
        <v>227024.96000000002</v>
      </c>
      <c r="E10" s="8">
        <v>116616.52000000002</v>
      </c>
      <c r="F10" s="9">
        <v>1.0562283100820915</v>
      </c>
      <c r="I10" s="1" t="s">
        <v>71</v>
      </c>
      <c r="J10" s="2">
        <v>227024.96000000002</v>
      </c>
      <c r="K10" s="2">
        <v>2965.2599999999998</v>
      </c>
      <c r="L10" s="2">
        <v>6753.65</v>
      </c>
      <c r="M10" s="2">
        <v>80950.05</v>
      </c>
      <c r="N10" s="2">
        <v>9849.9900000000052</v>
      </c>
      <c r="O10" s="2">
        <v>8755.2999999999884</v>
      </c>
      <c r="P10" s="2">
        <v>18842.360000000015</v>
      </c>
      <c r="Q10" s="2">
        <v>1038.0800000000163</v>
      </c>
      <c r="R10" s="2">
        <v>0</v>
      </c>
      <c r="S10" s="2">
        <v>5965.4099999999744</v>
      </c>
      <c r="T10" s="2">
        <v>59484.760000000009</v>
      </c>
      <c r="U10" s="2">
        <v>23487.5</v>
      </c>
      <c r="V10" s="2"/>
      <c r="X10" s="2"/>
      <c r="Y10" s="2"/>
      <c r="Z10" s="2"/>
    </row>
    <row r="11" spans="1:39" x14ac:dyDescent="0.3">
      <c r="A11"/>
      <c r="B11" t="s">
        <v>17</v>
      </c>
      <c r="C11" s="8">
        <v>136834.66</v>
      </c>
      <c r="D11" s="8">
        <v>179133.11000000004</v>
      </c>
      <c r="E11" s="8">
        <v>42298.450000000041</v>
      </c>
      <c r="F11" s="9">
        <v>0.30912087624582862</v>
      </c>
      <c r="I11" s="1" t="s">
        <v>17</v>
      </c>
      <c r="J11" s="2">
        <v>179133.11000000004</v>
      </c>
      <c r="K11" s="2">
        <v>12102.019999999999</v>
      </c>
      <c r="L11" s="2">
        <v>58317.150000000031</v>
      </c>
      <c r="M11" s="2">
        <v>6468.359999999986</v>
      </c>
      <c r="N11" s="2">
        <v>8520.3799999999901</v>
      </c>
      <c r="O11" s="2">
        <v>4756.5999999999767</v>
      </c>
      <c r="P11" s="2">
        <v>14330.690000000031</v>
      </c>
      <c r="Q11" s="2">
        <v>9487.6499999999942</v>
      </c>
      <c r="R11" s="2">
        <v>1831.8699999999953</v>
      </c>
      <c r="S11" s="2">
        <v>10258.850000000006</v>
      </c>
      <c r="T11" s="2">
        <v>22572.690000000031</v>
      </c>
      <c r="U11" s="2">
        <v>24229.750000000029</v>
      </c>
      <c r="V11" s="2"/>
      <c r="X11" s="2"/>
      <c r="Y11" s="2"/>
      <c r="Z11" s="2"/>
    </row>
    <row r="12" spans="1:39" x14ac:dyDescent="0.3">
      <c r="A12"/>
      <c r="B12" t="s">
        <v>85</v>
      </c>
      <c r="C12" s="8">
        <v>107706.73</v>
      </c>
      <c r="D12" s="8">
        <v>178193.84</v>
      </c>
      <c r="E12" s="8">
        <v>70487.11</v>
      </c>
      <c r="F12" s="9">
        <v>0.65443552134578775</v>
      </c>
      <c r="I12" s="1" t="s">
        <v>85</v>
      </c>
      <c r="J12" s="2">
        <v>178193.84</v>
      </c>
      <c r="K12" s="2">
        <v>7389.95</v>
      </c>
      <c r="L12" s="2">
        <v>61556.39</v>
      </c>
      <c r="M12" s="2">
        <v>14502.040000000008</v>
      </c>
      <c r="N12" s="2">
        <v>1899.9700000000012</v>
      </c>
      <c r="O12" s="2">
        <v>0</v>
      </c>
      <c r="P12" s="2">
        <v>10690.409999999989</v>
      </c>
      <c r="Q12" s="2">
        <v>11560.300000000003</v>
      </c>
      <c r="R12" s="2">
        <v>4289.6100000000006</v>
      </c>
      <c r="S12" s="2">
        <v>36667.710000000006</v>
      </c>
      <c r="T12" s="2">
        <v>29637.459999999992</v>
      </c>
      <c r="U12" s="2">
        <v>0</v>
      </c>
      <c r="V12" s="2"/>
      <c r="X12" s="2"/>
      <c r="Y12" s="2"/>
      <c r="Z12" s="2"/>
    </row>
    <row r="13" spans="1:39" x14ac:dyDescent="0.3">
      <c r="A13"/>
      <c r="B13" t="s">
        <v>29</v>
      </c>
      <c r="C13" s="8">
        <v>95752.51</v>
      </c>
      <c r="D13" s="8">
        <v>167748.04999999999</v>
      </c>
      <c r="E13" s="8">
        <v>71995.539999999994</v>
      </c>
      <c r="F13" s="9">
        <v>0.75189193473883864</v>
      </c>
      <c r="I13" s="1" t="s">
        <v>29</v>
      </c>
      <c r="J13" s="2">
        <v>167748.04999999999</v>
      </c>
      <c r="K13" s="2">
        <v>21323.33</v>
      </c>
      <c r="L13" s="2">
        <v>16756.699999999997</v>
      </c>
      <c r="M13" s="2">
        <v>14796.940000000002</v>
      </c>
      <c r="N13" s="2">
        <v>18303.399999999994</v>
      </c>
      <c r="O13" s="2">
        <v>19680.37000000001</v>
      </c>
      <c r="P13" s="2">
        <v>9082.9899999999907</v>
      </c>
      <c r="Q13" s="2">
        <v>8141.2300000000105</v>
      </c>
      <c r="R13" s="2">
        <v>4856.8699999999953</v>
      </c>
      <c r="S13" s="2">
        <v>10806.539999999994</v>
      </c>
      <c r="T13" s="2">
        <v>25083.770000000019</v>
      </c>
      <c r="U13" s="2">
        <v>20947.869999999995</v>
      </c>
      <c r="V13" s="2"/>
      <c r="X13" s="2"/>
      <c r="Y13" s="2"/>
      <c r="Z13" s="2"/>
    </row>
    <row r="14" spans="1:39" x14ac:dyDescent="0.3">
      <c r="A14"/>
      <c r="B14" t="s">
        <v>89</v>
      </c>
      <c r="C14" s="8">
        <v>0</v>
      </c>
      <c r="D14" s="8">
        <v>126937.72</v>
      </c>
      <c r="E14" s="8">
        <v>126937.72</v>
      </c>
      <c r="F14" s="9" t="e">
        <v>#DIV/0!</v>
      </c>
      <c r="I14" s="1" t="s">
        <v>89</v>
      </c>
      <c r="J14" s="2">
        <v>126937.72</v>
      </c>
      <c r="L14" s="2">
        <v>0</v>
      </c>
      <c r="M14" s="2">
        <v>0</v>
      </c>
      <c r="N14" s="2">
        <v>28716.06</v>
      </c>
      <c r="O14" s="2">
        <v>30785.289999999997</v>
      </c>
      <c r="P14" s="2">
        <v>0</v>
      </c>
      <c r="Q14" s="2">
        <v>27277.9</v>
      </c>
      <c r="R14" s="2">
        <v>0</v>
      </c>
      <c r="S14" s="2">
        <v>4741.2100000000064</v>
      </c>
      <c r="T14" s="2">
        <v>35417.259999999995</v>
      </c>
      <c r="U14" s="2">
        <v>64644.510000000009</v>
      </c>
      <c r="V14" s="2"/>
      <c r="X14" s="2"/>
      <c r="Y14" s="2"/>
      <c r="Z14" s="2"/>
    </row>
    <row r="15" spans="1:39" x14ac:dyDescent="0.3">
      <c r="A15"/>
      <c r="B15" t="s">
        <v>116</v>
      </c>
      <c r="C15" s="8">
        <v>94185.690000000061</v>
      </c>
      <c r="D15" s="8">
        <v>110105.11999999994</v>
      </c>
      <c r="E15" s="8">
        <v>15919.429999999877</v>
      </c>
      <c r="F15" s="9">
        <v>0.16902174842059203</v>
      </c>
      <c r="I15" s="1" t="s">
        <v>116</v>
      </c>
      <c r="J15" s="2">
        <v>110105.11999999994</v>
      </c>
      <c r="O15" s="2">
        <v>0</v>
      </c>
      <c r="P15" s="2">
        <v>50488.17</v>
      </c>
      <c r="Q15" s="2">
        <v>7805.7000000000044</v>
      </c>
      <c r="R15" s="2">
        <v>11268.999999999978</v>
      </c>
      <c r="S15" s="2">
        <v>12655.950000000012</v>
      </c>
      <c r="T15" s="2">
        <v>22031.569999999934</v>
      </c>
      <c r="U15" s="2">
        <v>43098.540000000095</v>
      </c>
      <c r="V15" s="2"/>
      <c r="X15" s="2"/>
      <c r="Y15" s="2"/>
      <c r="Z15" s="2"/>
    </row>
    <row r="16" spans="1:39" x14ac:dyDescent="0.3">
      <c r="A16"/>
      <c r="B16" t="s">
        <v>74</v>
      </c>
      <c r="C16" s="8">
        <v>83132.58</v>
      </c>
      <c r="D16" s="8">
        <v>97859.170000000013</v>
      </c>
      <c r="E16" s="8">
        <v>14726.590000000011</v>
      </c>
      <c r="F16" s="9">
        <v>0.17714583139366069</v>
      </c>
      <c r="I16" s="1" t="s">
        <v>74</v>
      </c>
      <c r="J16" s="2">
        <v>97859.170000000013</v>
      </c>
      <c r="K16" s="2">
        <v>6494.11</v>
      </c>
      <c r="L16" s="2">
        <v>7304.53</v>
      </c>
      <c r="M16" s="2">
        <v>12906.350000000002</v>
      </c>
      <c r="N16" s="2">
        <v>7684.59</v>
      </c>
      <c r="O16" s="2">
        <v>1490.5199999999968</v>
      </c>
      <c r="P16" s="2">
        <v>21144.219999999994</v>
      </c>
      <c r="Q16" s="2">
        <v>9161.9800000000105</v>
      </c>
      <c r="R16" s="2">
        <v>9625.0200000000041</v>
      </c>
      <c r="S16" s="2">
        <v>0</v>
      </c>
      <c r="T16" s="2">
        <v>22047.850000000006</v>
      </c>
      <c r="U16" s="2">
        <v>0</v>
      </c>
      <c r="V16" s="2"/>
      <c r="X16" s="2"/>
      <c r="Y16" s="2"/>
      <c r="Z16" s="2"/>
    </row>
    <row r="17" spans="1:38" x14ac:dyDescent="0.3">
      <c r="A17"/>
      <c r="B17" t="s">
        <v>32</v>
      </c>
      <c r="C17" s="8">
        <v>40122.089999999997</v>
      </c>
      <c r="D17" s="8">
        <v>88796.28</v>
      </c>
      <c r="E17" s="8">
        <v>48674.19</v>
      </c>
      <c r="F17" s="9">
        <v>1.2131519070915799</v>
      </c>
      <c r="I17" s="1" t="s">
        <v>32</v>
      </c>
      <c r="J17" s="2">
        <v>88796.28</v>
      </c>
      <c r="L17" s="2">
        <v>21155.82</v>
      </c>
      <c r="M17" s="2">
        <v>2159.8000000000029</v>
      </c>
      <c r="N17" s="2">
        <v>964.2699999999968</v>
      </c>
      <c r="O17" s="2">
        <v>2131.7999999999993</v>
      </c>
      <c r="P17" s="2">
        <v>43273.78</v>
      </c>
      <c r="Q17" s="2">
        <v>7760.2899999999936</v>
      </c>
      <c r="R17" s="2">
        <v>93.389999999999418</v>
      </c>
      <c r="S17" s="2">
        <v>3491.9100000000035</v>
      </c>
      <c r="T17" s="2">
        <v>7051.4900000000052</v>
      </c>
      <c r="U17" s="2">
        <v>0</v>
      </c>
      <c r="V17" s="2"/>
      <c r="X17" s="2"/>
      <c r="Y17" s="2"/>
      <c r="Z17" s="2"/>
    </row>
    <row r="18" spans="1:38" x14ac:dyDescent="0.3">
      <c r="A18"/>
      <c r="B18" t="s">
        <v>70</v>
      </c>
      <c r="C18" s="8">
        <v>78259.23000000001</v>
      </c>
      <c r="D18" s="8">
        <v>87331.540000000008</v>
      </c>
      <c r="E18" s="8">
        <v>9072.3099999999977</v>
      </c>
      <c r="F18" s="9">
        <v>0.11592638976897662</v>
      </c>
      <c r="I18" s="1" t="s">
        <v>70</v>
      </c>
      <c r="J18" s="2">
        <v>87331.540000000008</v>
      </c>
      <c r="K18" s="2">
        <v>824.22</v>
      </c>
      <c r="L18" s="2">
        <v>6656.44</v>
      </c>
      <c r="M18" s="2">
        <v>12820.650000000001</v>
      </c>
      <c r="N18" s="2">
        <v>5276.869999999999</v>
      </c>
      <c r="O18" s="2">
        <v>6717.989999999998</v>
      </c>
      <c r="P18" s="2">
        <v>7676.3899999999994</v>
      </c>
      <c r="Q18" s="2">
        <v>29521.800000000003</v>
      </c>
      <c r="R18" s="2">
        <v>7593.1999999999971</v>
      </c>
      <c r="S18" s="2">
        <v>4704.4900000000052</v>
      </c>
      <c r="T18" s="2">
        <v>5129.5299999999988</v>
      </c>
      <c r="U18" s="2">
        <v>0</v>
      </c>
      <c r="V18" s="2"/>
      <c r="X18" s="2"/>
      <c r="Y18" s="2"/>
      <c r="Z18" s="2"/>
    </row>
    <row r="19" spans="1:38" x14ac:dyDescent="0.3">
      <c r="A19"/>
      <c r="B19" t="s">
        <v>92</v>
      </c>
      <c r="C19" s="8">
        <v>47481.509999999995</v>
      </c>
      <c r="D19" s="8">
        <v>74111.41</v>
      </c>
      <c r="E19" s="8">
        <v>26629.900000000009</v>
      </c>
      <c r="F19" s="9">
        <v>0.56084779106645954</v>
      </c>
      <c r="I19" s="1" t="s">
        <v>92</v>
      </c>
      <c r="J19" s="2">
        <v>74111.41</v>
      </c>
      <c r="L19" s="2">
        <v>627.92999999999995</v>
      </c>
      <c r="M19" s="2">
        <v>11437.15</v>
      </c>
      <c r="N19" s="2">
        <v>0</v>
      </c>
      <c r="O19" s="2">
        <v>30496.83</v>
      </c>
      <c r="P19" s="2">
        <v>1657.1399999999994</v>
      </c>
      <c r="Q19" s="2">
        <v>545.57999999999447</v>
      </c>
      <c r="R19" s="2">
        <v>0</v>
      </c>
      <c r="S19" s="2">
        <v>6647.9599999999991</v>
      </c>
      <c r="T19" s="2">
        <v>6651.8500000000058</v>
      </c>
      <c r="U19" s="2">
        <v>0</v>
      </c>
      <c r="V19" s="2"/>
      <c r="X19" s="2"/>
      <c r="Y19" s="2"/>
      <c r="Z19" s="2"/>
    </row>
    <row r="20" spans="1:38" x14ac:dyDescent="0.3">
      <c r="A20"/>
      <c r="B20" t="s">
        <v>67</v>
      </c>
      <c r="C20" s="8">
        <v>33305.67</v>
      </c>
      <c r="D20" s="8">
        <v>73804.099999999991</v>
      </c>
      <c r="E20" s="8">
        <v>40498.429999999993</v>
      </c>
      <c r="F20" s="9">
        <v>1.2159620268861127</v>
      </c>
      <c r="I20" s="1" t="s">
        <v>67</v>
      </c>
      <c r="J20" s="2">
        <v>73804.099999999991</v>
      </c>
      <c r="K20" s="2">
        <v>3184.84</v>
      </c>
      <c r="L20" s="2">
        <v>13555.73</v>
      </c>
      <c r="M20" s="2">
        <v>36185.120000000003</v>
      </c>
      <c r="N20" s="2">
        <v>1190.0999999999985</v>
      </c>
      <c r="O20" s="2">
        <v>-140.37000000000262</v>
      </c>
      <c r="P20" s="2">
        <v>392.52000000000407</v>
      </c>
      <c r="Q20" s="2">
        <v>3406.4199999999983</v>
      </c>
      <c r="R20" s="2">
        <v>242.25</v>
      </c>
      <c r="S20" s="2">
        <v>3050.1599999999962</v>
      </c>
      <c r="T20" s="2">
        <v>9823.6299999999974</v>
      </c>
      <c r="U20" s="2">
        <v>19833.600000000006</v>
      </c>
      <c r="V20" s="2"/>
      <c r="X20" s="2"/>
      <c r="Y20" s="2"/>
      <c r="Z20" s="2"/>
    </row>
    <row r="21" spans="1:38" x14ac:dyDescent="0.3">
      <c r="A21"/>
      <c r="B21" t="s">
        <v>40</v>
      </c>
      <c r="C21" s="8">
        <v>71319.33</v>
      </c>
      <c r="D21" s="8">
        <v>72737.42</v>
      </c>
      <c r="E21" s="8">
        <v>1418.0899999999965</v>
      </c>
      <c r="F21" s="9">
        <v>1.9883669686745487E-2</v>
      </c>
      <c r="I21" s="1" t="s">
        <v>40</v>
      </c>
      <c r="J21" s="2">
        <v>72737.42</v>
      </c>
      <c r="N21" s="2">
        <v>31863.42</v>
      </c>
      <c r="O21" s="2">
        <v>37.580000000001746</v>
      </c>
      <c r="P21" s="2">
        <v>364</v>
      </c>
      <c r="Q21" s="2">
        <v>8943.3499999999985</v>
      </c>
      <c r="R21" s="2">
        <v>5618.2900000000009</v>
      </c>
      <c r="S21" s="2">
        <v>22110.58</v>
      </c>
      <c r="T21" s="2">
        <v>3487.0800000000017</v>
      </c>
      <c r="U21" s="2">
        <v>1861.9799999999959</v>
      </c>
      <c r="V21" s="2"/>
      <c r="X21" s="2"/>
      <c r="Y21" s="2"/>
      <c r="Z21" s="2"/>
    </row>
    <row r="22" spans="1:38" ht="16.5" customHeight="1" x14ac:dyDescent="0.3">
      <c r="A22"/>
      <c r="B22" t="s">
        <v>65</v>
      </c>
      <c r="C22" s="8">
        <v>21874.34</v>
      </c>
      <c r="D22" s="8">
        <v>42321.419999999896</v>
      </c>
      <c r="E22" s="8">
        <v>20447.079999999896</v>
      </c>
      <c r="F22" s="9">
        <v>0.93475185994182675</v>
      </c>
      <c r="I22" s="1" t="s">
        <v>65</v>
      </c>
      <c r="J22" s="2">
        <v>42321.419999999896</v>
      </c>
      <c r="L22" s="2">
        <v>13242.23</v>
      </c>
      <c r="M22" s="2">
        <v>3128.6400000000012</v>
      </c>
      <c r="N22" s="2">
        <v>2072.3899999998994</v>
      </c>
      <c r="O22" s="2">
        <v>9.822542779147625E-11</v>
      </c>
      <c r="P22" s="2">
        <v>5893.010000000002</v>
      </c>
      <c r="Q22" s="2">
        <v>0</v>
      </c>
      <c r="R22" s="2">
        <v>7977.23</v>
      </c>
      <c r="S22" s="2">
        <v>4753.0800000000017</v>
      </c>
      <c r="T22" s="2">
        <v>5254.8399999998946</v>
      </c>
      <c r="U22" s="2">
        <v>0</v>
      </c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3">
      <c r="A23"/>
      <c r="B23" t="s">
        <v>31</v>
      </c>
      <c r="C23" s="8">
        <v>0</v>
      </c>
      <c r="D23" s="8">
        <v>39301.759999999995</v>
      </c>
      <c r="E23" s="8">
        <v>39301.759999999995</v>
      </c>
      <c r="F23" s="9" t="e">
        <v>#DIV/0!</v>
      </c>
      <c r="I23" s="1" t="s">
        <v>31</v>
      </c>
      <c r="J23" s="2">
        <v>39301.759999999995</v>
      </c>
      <c r="K23" s="2">
        <v>0</v>
      </c>
      <c r="L23" s="2">
        <v>0</v>
      </c>
      <c r="M23" s="2">
        <v>13217.42</v>
      </c>
      <c r="N23" s="2">
        <v>4979.4299999999985</v>
      </c>
      <c r="O23" s="2">
        <v>0</v>
      </c>
      <c r="P23" s="2">
        <v>4844.5899999999965</v>
      </c>
      <c r="Q23" s="2">
        <v>0</v>
      </c>
      <c r="R23" s="2">
        <v>1255.1300000000047</v>
      </c>
      <c r="S23" s="2">
        <v>0</v>
      </c>
      <c r="T23" s="2">
        <v>15005.189999999995</v>
      </c>
      <c r="U23" s="2">
        <v>0</v>
      </c>
      <c r="V23" s="2"/>
      <c r="X23" s="2"/>
      <c r="Y23" s="2"/>
      <c r="Z23" s="2"/>
    </row>
    <row r="24" spans="1:38" x14ac:dyDescent="0.3">
      <c r="A24"/>
      <c r="B24" t="s">
        <v>80</v>
      </c>
      <c r="C24" s="8">
        <v>73136.449999999983</v>
      </c>
      <c r="D24" s="8">
        <v>32719.739999999998</v>
      </c>
      <c r="E24" s="8">
        <v>-40416.709999999985</v>
      </c>
      <c r="F24" s="9">
        <v>-0.55262061530194573</v>
      </c>
      <c r="I24" s="1" t="s">
        <v>80</v>
      </c>
      <c r="J24" s="2">
        <v>32719.739999999998</v>
      </c>
      <c r="L24" s="2">
        <v>0</v>
      </c>
      <c r="M24" s="2">
        <v>11412.12</v>
      </c>
      <c r="N24" s="2">
        <v>3650.16</v>
      </c>
      <c r="O24" s="2">
        <v>0</v>
      </c>
      <c r="P24" s="2">
        <v>4624.42</v>
      </c>
      <c r="Q24" s="2">
        <v>1789.4199999999983</v>
      </c>
      <c r="R24" s="2">
        <v>0</v>
      </c>
      <c r="S24" s="2">
        <v>0</v>
      </c>
      <c r="T24" s="2">
        <v>9927.0700000000033</v>
      </c>
      <c r="U24" s="2">
        <v>5154.9399999999951</v>
      </c>
      <c r="V24" s="2"/>
      <c r="X24" s="2"/>
      <c r="Y24" s="2"/>
      <c r="Z24" s="2"/>
    </row>
    <row r="25" spans="1:38" x14ac:dyDescent="0.3">
      <c r="A25"/>
      <c r="B25" t="s">
        <v>95</v>
      </c>
      <c r="C25" s="8">
        <v>29944.919999999987</v>
      </c>
      <c r="D25" s="8">
        <v>31370.349999999984</v>
      </c>
      <c r="E25" s="8">
        <v>1425.4299999999967</v>
      </c>
      <c r="F25" s="9">
        <v>4.7601730109814833E-2</v>
      </c>
      <c r="I25" s="1" t="s">
        <v>95</v>
      </c>
      <c r="J25" s="2">
        <v>31370.349999999984</v>
      </c>
      <c r="K25" s="2">
        <v>41.87</v>
      </c>
      <c r="L25" s="2">
        <v>-41.87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3671.8599999999997</v>
      </c>
      <c r="S25" s="2">
        <v>141.38000000000011</v>
      </c>
      <c r="T25" s="2">
        <v>0</v>
      </c>
      <c r="U25" s="2">
        <v>37213.900000000023</v>
      </c>
      <c r="V25" s="2"/>
      <c r="X25" s="2"/>
      <c r="Y25" s="2"/>
      <c r="Z25" s="2"/>
    </row>
    <row r="26" spans="1:38" x14ac:dyDescent="0.3">
      <c r="A26"/>
      <c r="B26" t="s">
        <v>68</v>
      </c>
      <c r="C26" s="8">
        <v>17043.650000000001</v>
      </c>
      <c r="D26" s="8">
        <v>31200.39</v>
      </c>
      <c r="E26" s="8">
        <v>14156.739999999998</v>
      </c>
      <c r="F26" s="9">
        <v>0.83061668128599186</v>
      </c>
      <c r="I26" s="1" t="s">
        <v>68</v>
      </c>
      <c r="J26" s="2">
        <v>31200.39</v>
      </c>
      <c r="L26" s="2">
        <v>4531.41</v>
      </c>
      <c r="M26" s="2">
        <v>1455.9700000000003</v>
      </c>
      <c r="N26" s="2">
        <v>815.76999999999953</v>
      </c>
      <c r="O26" s="2">
        <v>2540.4300000000003</v>
      </c>
      <c r="P26" s="2">
        <v>6056.2199999999993</v>
      </c>
      <c r="Q26" s="2">
        <v>7062.8100000000013</v>
      </c>
      <c r="R26" s="2">
        <v>3987.6699999999983</v>
      </c>
      <c r="S26" s="2">
        <v>873</v>
      </c>
      <c r="T26" s="2">
        <v>2122.380000000001</v>
      </c>
      <c r="U26" s="2">
        <v>4652.9600000000028</v>
      </c>
      <c r="V26" s="2"/>
      <c r="X26" s="2"/>
      <c r="Y26" s="2"/>
      <c r="Z26" s="2"/>
    </row>
    <row r="27" spans="1:38" x14ac:dyDescent="0.3">
      <c r="A27"/>
      <c r="B27" t="s">
        <v>15</v>
      </c>
      <c r="C27" s="8">
        <v>16814.669999999998</v>
      </c>
      <c r="D27" s="8">
        <v>31032.54</v>
      </c>
      <c r="E27" s="8">
        <v>14217.870000000003</v>
      </c>
      <c r="F27" s="9">
        <v>0.84556342764978454</v>
      </c>
      <c r="I27" s="1" t="s">
        <v>15</v>
      </c>
      <c r="J27" s="2">
        <v>31032.54</v>
      </c>
      <c r="L27" s="2">
        <v>9496</v>
      </c>
      <c r="M27" s="2">
        <v>0</v>
      </c>
      <c r="N27" s="2">
        <v>0</v>
      </c>
      <c r="O27" s="2">
        <v>0</v>
      </c>
      <c r="P27" s="2">
        <v>10693.3</v>
      </c>
      <c r="Q27" s="2">
        <v>0</v>
      </c>
      <c r="R27" s="2">
        <v>0</v>
      </c>
      <c r="S27" s="2">
        <v>10843.240000000002</v>
      </c>
      <c r="T27" s="2">
        <v>0</v>
      </c>
      <c r="U27" s="2">
        <v>12825.43</v>
      </c>
      <c r="V27" s="2"/>
      <c r="X27" s="2"/>
      <c r="Y27" s="2"/>
      <c r="Z27" s="2"/>
    </row>
    <row r="28" spans="1:38" x14ac:dyDescent="0.3">
      <c r="A28"/>
      <c r="B28" t="s">
        <v>58</v>
      </c>
      <c r="C28" s="8">
        <v>2604.19</v>
      </c>
      <c r="D28" s="8">
        <v>30831.88</v>
      </c>
      <c r="E28" s="8">
        <v>28227.690000000002</v>
      </c>
      <c r="F28" s="9">
        <v>10.839335839550877</v>
      </c>
      <c r="I28" s="1" t="s">
        <v>58</v>
      </c>
      <c r="J28" s="2">
        <v>30831.88</v>
      </c>
      <c r="L28" s="2">
        <v>7742.91</v>
      </c>
      <c r="M28" s="2">
        <v>322.60000000000036</v>
      </c>
      <c r="N28" s="2">
        <v>12408.609999999999</v>
      </c>
      <c r="O28" s="2">
        <v>1877.1000000000022</v>
      </c>
      <c r="P28" s="2">
        <v>0</v>
      </c>
      <c r="Q28" s="2">
        <v>6405.73</v>
      </c>
      <c r="R28" s="2">
        <v>2074.9300000000003</v>
      </c>
      <c r="S28" s="2">
        <v>0</v>
      </c>
      <c r="T28" s="2">
        <v>0</v>
      </c>
      <c r="U28" s="2">
        <v>0</v>
      </c>
      <c r="V28" s="2"/>
      <c r="X28" s="2"/>
      <c r="Y28" s="2"/>
      <c r="Z28" s="2"/>
    </row>
    <row r="29" spans="1:38" x14ac:dyDescent="0.3">
      <c r="A29"/>
      <c r="B29" t="s">
        <v>88</v>
      </c>
      <c r="C29" s="8">
        <v>3452.2000000000003</v>
      </c>
      <c r="D29" s="8">
        <v>26707.96</v>
      </c>
      <c r="E29" s="8">
        <v>23255.759999999998</v>
      </c>
      <c r="F29" s="9">
        <v>6.7365042581542198</v>
      </c>
      <c r="I29" s="1" t="s">
        <v>88</v>
      </c>
      <c r="J29" s="2">
        <v>26707.96</v>
      </c>
      <c r="K29" s="2">
        <v>0</v>
      </c>
      <c r="L29" s="2">
        <v>0</v>
      </c>
      <c r="M29" s="2">
        <v>1200</v>
      </c>
      <c r="N29" s="2">
        <v>10941</v>
      </c>
      <c r="O29" s="2">
        <v>4751.7999999999993</v>
      </c>
      <c r="P29" s="2">
        <v>1758</v>
      </c>
      <c r="Q29" s="2">
        <v>2153.760000000002</v>
      </c>
      <c r="R29" s="2">
        <v>750</v>
      </c>
      <c r="S29" s="2">
        <v>1044</v>
      </c>
      <c r="T29" s="2">
        <v>4109.3999999999978</v>
      </c>
      <c r="U29" s="2">
        <v>0</v>
      </c>
      <c r="V29" s="2"/>
      <c r="X29" s="2"/>
      <c r="Y29" s="2"/>
      <c r="Z29" s="2"/>
    </row>
    <row r="30" spans="1:38" x14ac:dyDescent="0.3">
      <c r="A30"/>
      <c r="B30" t="s">
        <v>86</v>
      </c>
      <c r="C30" s="8">
        <v>34773.450000000004</v>
      </c>
      <c r="D30" s="8">
        <v>25259.250000000004</v>
      </c>
      <c r="E30" s="8">
        <v>-9514.2000000000007</v>
      </c>
      <c r="F30" s="9">
        <v>-0.27360529369389575</v>
      </c>
      <c r="I30" s="1" t="s">
        <v>86</v>
      </c>
      <c r="J30" s="2">
        <v>25259.250000000004</v>
      </c>
      <c r="K30" s="2">
        <v>431.14</v>
      </c>
      <c r="L30" s="2">
        <v>2568.2100000000005</v>
      </c>
      <c r="M30" s="2">
        <v>2587.2899999999991</v>
      </c>
      <c r="N30" s="2">
        <v>2845.4400000000005</v>
      </c>
      <c r="O30" s="2">
        <v>659.82999999999993</v>
      </c>
      <c r="P30" s="2">
        <v>707.20000000000073</v>
      </c>
      <c r="Q30" s="2">
        <v>9211.64</v>
      </c>
      <c r="R30" s="2">
        <v>0</v>
      </c>
      <c r="S30" s="2">
        <v>3236.9199999999983</v>
      </c>
      <c r="T30" s="2">
        <v>3011.5800000000054</v>
      </c>
      <c r="U30" s="2">
        <v>0</v>
      </c>
      <c r="V30" s="2"/>
      <c r="X30" s="2"/>
      <c r="Y30" s="2"/>
      <c r="Z30" s="2"/>
    </row>
    <row r="31" spans="1:38" x14ac:dyDescent="0.3">
      <c r="A31"/>
      <c r="B31" t="s">
        <v>49</v>
      </c>
      <c r="C31" s="8">
        <v>13924.68</v>
      </c>
      <c r="D31" s="8">
        <v>21953.68</v>
      </c>
      <c r="E31" s="8">
        <v>8029</v>
      </c>
      <c r="F31" s="9">
        <v>0.57660211940238493</v>
      </c>
      <c r="I31" s="1" t="s">
        <v>49</v>
      </c>
      <c r="J31" s="2">
        <v>21953.68</v>
      </c>
      <c r="K31" s="2">
        <v>8849</v>
      </c>
      <c r="L31" s="2">
        <v>901.28000000000065</v>
      </c>
      <c r="M31" s="2">
        <v>0</v>
      </c>
      <c r="N31" s="2">
        <v>1655.7399999999998</v>
      </c>
      <c r="O31" s="2">
        <v>0</v>
      </c>
      <c r="P31" s="2">
        <v>2036.6100000000006</v>
      </c>
      <c r="Q31" s="2">
        <v>0</v>
      </c>
      <c r="R31" s="2">
        <v>0.36999999999898137</v>
      </c>
      <c r="S31" s="2">
        <v>0</v>
      </c>
      <c r="T31" s="2">
        <v>779</v>
      </c>
      <c r="U31" s="2">
        <v>363.01000000000022</v>
      </c>
      <c r="V31" s="2"/>
      <c r="X31" s="2"/>
      <c r="Y31" s="2"/>
      <c r="Z31" s="2"/>
    </row>
    <row r="32" spans="1:38" x14ac:dyDescent="0.3">
      <c r="A32"/>
      <c r="B32" t="s">
        <v>91</v>
      </c>
      <c r="C32" s="8">
        <v>9186.39</v>
      </c>
      <c r="D32" s="8">
        <v>21843.119999999999</v>
      </c>
      <c r="E32" s="8">
        <v>12656.73</v>
      </c>
      <c r="F32" s="9">
        <v>1.3777697223827858</v>
      </c>
      <c r="I32" s="1" t="s">
        <v>91</v>
      </c>
      <c r="J32" s="2">
        <v>21843.119999999999</v>
      </c>
      <c r="K32" s="2">
        <v>2467.31</v>
      </c>
      <c r="L32" s="2">
        <v>0</v>
      </c>
      <c r="M32" s="2">
        <v>532.79</v>
      </c>
      <c r="N32" s="2">
        <v>3591.5800000000004</v>
      </c>
      <c r="O32" s="2">
        <v>820.96</v>
      </c>
      <c r="P32" s="2">
        <v>7179.5999999999995</v>
      </c>
      <c r="Q32" s="2">
        <v>1290.3400000000001</v>
      </c>
      <c r="R32" s="2">
        <v>0</v>
      </c>
      <c r="S32" s="2">
        <v>2998.9100000000017</v>
      </c>
      <c r="T32" s="2">
        <v>1481.369999999999</v>
      </c>
      <c r="U32" s="2">
        <v>145.63999999999942</v>
      </c>
      <c r="V32" s="2"/>
      <c r="X32" s="2"/>
      <c r="Y32" s="2"/>
      <c r="Z32" s="2"/>
    </row>
    <row r="33" spans="1:26" x14ac:dyDescent="0.3">
      <c r="A33"/>
      <c r="B33" t="s">
        <v>53</v>
      </c>
      <c r="C33" s="8">
        <v>3506.67</v>
      </c>
      <c r="D33" s="8">
        <v>21821.679999999997</v>
      </c>
      <c r="E33" s="8">
        <v>18315.009999999995</v>
      </c>
      <c r="F33" s="9">
        <v>5.2229066322180291</v>
      </c>
      <c r="I33" s="1" t="s">
        <v>53</v>
      </c>
      <c r="J33" s="2">
        <v>21821.679999999997</v>
      </c>
      <c r="K33" s="2">
        <v>1410.11</v>
      </c>
      <c r="L33" s="2">
        <v>1745.76</v>
      </c>
      <c r="M33" s="2">
        <v>0</v>
      </c>
      <c r="N33" s="2">
        <v>215.15000000000009</v>
      </c>
      <c r="O33" s="2">
        <v>192.7199999999998</v>
      </c>
      <c r="P33" s="2">
        <v>0</v>
      </c>
      <c r="Q33" s="2">
        <v>0</v>
      </c>
      <c r="R33" s="2">
        <v>0</v>
      </c>
      <c r="S33" s="2">
        <v>0</v>
      </c>
      <c r="T33" s="2">
        <v>21069.279999999999</v>
      </c>
      <c r="U33" s="2">
        <v>2345.8400000000038</v>
      </c>
      <c r="V33" s="2"/>
      <c r="X33" s="2"/>
      <c r="Y33" s="2"/>
      <c r="Z33" s="2"/>
    </row>
    <row r="34" spans="1:26" x14ac:dyDescent="0.3">
      <c r="A34"/>
      <c r="B34" t="s">
        <v>78</v>
      </c>
      <c r="C34" s="8">
        <v>24924.01</v>
      </c>
      <c r="D34" s="8">
        <v>17077.229999999996</v>
      </c>
      <c r="E34" s="8">
        <v>-7846.7800000000025</v>
      </c>
      <c r="F34" s="9">
        <v>-0.31482815164975475</v>
      </c>
      <c r="I34" s="1" t="s">
        <v>78</v>
      </c>
      <c r="J34" s="2">
        <v>17077.229999999996</v>
      </c>
      <c r="K34" s="2">
        <v>2164.63</v>
      </c>
      <c r="L34" s="2">
        <v>947.7199999999998</v>
      </c>
      <c r="M34" s="2">
        <v>1537.9600000000005</v>
      </c>
      <c r="N34" s="2">
        <v>1705.5</v>
      </c>
      <c r="O34" s="2">
        <v>0</v>
      </c>
      <c r="P34" s="2">
        <v>0</v>
      </c>
      <c r="Q34" s="2">
        <v>3309.37</v>
      </c>
      <c r="R34" s="2">
        <v>0</v>
      </c>
      <c r="S34" s="2">
        <v>2489.7799999999988</v>
      </c>
      <c r="T34" s="2">
        <v>1730</v>
      </c>
      <c r="U34" s="2">
        <v>1732.8200000000015</v>
      </c>
      <c r="V34" s="2"/>
      <c r="X34" s="2"/>
      <c r="Y34" s="2"/>
      <c r="Z34" s="2"/>
    </row>
    <row r="35" spans="1:26" x14ac:dyDescent="0.3">
      <c r="A35"/>
      <c r="B35" t="s">
        <v>84</v>
      </c>
      <c r="C35" s="8">
        <v>14011</v>
      </c>
      <c r="D35" s="8">
        <v>16470</v>
      </c>
      <c r="E35" s="8">
        <v>2459</v>
      </c>
      <c r="F35" s="9">
        <v>0.17550496038826635</v>
      </c>
      <c r="I35" s="1" t="s">
        <v>84</v>
      </c>
      <c r="J35" s="2">
        <v>16470</v>
      </c>
      <c r="K35" s="2">
        <v>1983</v>
      </c>
      <c r="L35" s="2">
        <v>1655</v>
      </c>
      <c r="M35" s="2">
        <v>0</v>
      </c>
      <c r="N35" s="2">
        <v>1454</v>
      </c>
      <c r="O35" s="2">
        <v>1057</v>
      </c>
      <c r="P35" s="2">
        <v>1800</v>
      </c>
      <c r="Q35" s="2">
        <v>12</v>
      </c>
      <c r="R35" s="2">
        <v>5305</v>
      </c>
      <c r="S35" s="2">
        <v>21</v>
      </c>
      <c r="T35" s="2">
        <v>2570</v>
      </c>
      <c r="U35" s="2">
        <v>123</v>
      </c>
      <c r="V35" s="2"/>
      <c r="X35" s="2"/>
      <c r="Y35" s="2"/>
      <c r="Z35" s="2"/>
    </row>
    <row r="36" spans="1:26" x14ac:dyDescent="0.3">
      <c r="A36"/>
      <c r="B36" t="s">
        <v>93</v>
      </c>
      <c r="C36" s="8">
        <v>15071.6</v>
      </c>
      <c r="D36" s="8">
        <v>14976.55</v>
      </c>
      <c r="E36" s="8">
        <v>-95.050000000001091</v>
      </c>
      <c r="F36" s="9">
        <v>-6.306563337668214E-3</v>
      </c>
      <c r="I36" s="1" t="s">
        <v>93</v>
      </c>
      <c r="J36" s="2">
        <v>14976.55</v>
      </c>
      <c r="K36" s="2">
        <v>1498.5</v>
      </c>
      <c r="L36" s="2">
        <v>0</v>
      </c>
      <c r="M36" s="2">
        <v>3966.2700000000004</v>
      </c>
      <c r="N36" s="2">
        <v>162.85999999999967</v>
      </c>
      <c r="O36" s="2">
        <v>188.22999999999956</v>
      </c>
      <c r="P36" s="2">
        <v>3678.5299999999997</v>
      </c>
      <c r="Q36" s="2">
        <v>457.21000000000095</v>
      </c>
      <c r="R36" s="2">
        <v>0</v>
      </c>
      <c r="S36" s="2">
        <v>0</v>
      </c>
      <c r="T36" s="2">
        <v>4598.9499999999989</v>
      </c>
      <c r="U36" s="2">
        <v>0</v>
      </c>
      <c r="V36" s="2"/>
      <c r="X36" s="2"/>
      <c r="Y36" s="2"/>
      <c r="Z36" s="2"/>
    </row>
    <row r="37" spans="1:26" x14ac:dyDescent="0.3">
      <c r="A37"/>
      <c r="B37" t="s">
        <v>44</v>
      </c>
      <c r="C37" s="8">
        <v>28945.27</v>
      </c>
      <c r="D37" s="8">
        <v>14593.75</v>
      </c>
      <c r="E37" s="8">
        <v>-14351.52</v>
      </c>
      <c r="F37" s="9">
        <v>-0.49581572395075257</v>
      </c>
      <c r="I37" s="1" t="s">
        <v>44</v>
      </c>
      <c r="J37" s="2">
        <v>14593.75</v>
      </c>
      <c r="K37" s="2">
        <v>0</v>
      </c>
      <c r="L37" s="2">
        <v>0</v>
      </c>
      <c r="M37" s="2">
        <v>0</v>
      </c>
      <c r="N37" s="2">
        <v>4973.75</v>
      </c>
      <c r="O37" s="2">
        <v>0</v>
      </c>
      <c r="P37" s="2">
        <v>0</v>
      </c>
      <c r="Q37" s="2">
        <v>9620</v>
      </c>
      <c r="R37" s="2">
        <v>0</v>
      </c>
      <c r="S37" s="2">
        <v>0</v>
      </c>
      <c r="T37" s="2">
        <v>0</v>
      </c>
      <c r="U37" s="2">
        <v>0</v>
      </c>
      <c r="V37" s="2"/>
      <c r="X37" s="2"/>
      <c r="Y37" s="2"/>
      <c r="Z37" s="2"/>
    </row>
    <row r="38" spans="1:26" x14ac:dyDescent="0.3">
      <c r="A38"/>
      <c r="B38" t="s">
        <v>18</v>
      </c>
      <c r="C38" s="8">
        <v>16699.34</v>
      </c>
      <c r="D38" s="8">
        <v>13904.46</v>
      </c>
      <c r="E38" s="8">
        <v>-2794.880000000001</v>
      </c>
      <c r="F38" s="9">
        <v>-0.16736469824555944</v>
      </c>
      <c r="I38" s="1" t="s">
        <v>18</v>
      </c>
      <c r="J38" s="2">
        <v>13904.46</v>
      </c>
      <c r="K38" s="2">
        <v>281.88</v>
      </c>
      <c r="L38" s="2">
        <v>0</v>
      </c>
      <c r="M38" s="2">
        <v>1491.4499999999998</v>
      </c>
      <c r="N38" s="2">
        <v>332.94000000000005</v>
      </c>
      <c r="O38" s="2">
        <v>260</v>
      </c>
      <c r="P38" s="2">
        <v>0</v>
      </c>
      <c r="Q38" s="2">
        <v>471.42000000000007</v>
      </c>
      <c r="R38" s="2">
        <v>0</v>
      </c>
      <c r="S38" s="2">
        <v>0</v>
      </c>
      <c r="T38" s="2">
        <v>1569.02</v>
      </c>
      <c r="U38" s="2">
        <v>4618.8199999999924</v>
      </c>
      <c r="V38" s="2"/>
      <c r="X38" s="2"/>
      <c r="Y38" s="2"/>
      <c r="Z38" s="2"/>
    </row>
    <row r="39" spans="1:26" x14ac:dyDescent="0.3">
      <c r="A39"/>
      <c r="B39" t="s">
        <v>38</v>
      </c>
      <c r="C39" s="8">
        <v>9393.44</v>
      </c>
      <c r="D39" s="8">
        <v>13274.8</v>
      </c>
      <c r="E39" s="8">
        <v>3881.3599999999988</v>
      </c>
      <c r="F39" s="9">
        <v>0.41319899844998198</v>
      </c>
      <c r="I39" s="1" t="s">
        <v>38</v>
      </c>
      <c r="J39" s="2">
        <v>13274.8</v>
      </c>
      <c r="K39" s="2">
        <v>1147.5999999999999</v>
      </c>
      <c r="L39" s="2">
        <v>0</v>
      </c>
      <c r="M39" s="2">
        <v>4117.66</v>
      </c>
      <c r="N39" s="2">
        <v>1540.3599999999997</v>
      </c>
      <c r="O39" s="2">
        <v>3043.6899999999996</v>
      </c>
      <c r="P39" s="2">
        <v>0</v>
      </c>
      <c r="Q39" s="2">
        <v>0</v>
      </c>
      <c r="R39" s="2">
        <v>197.64000000000124</v>
      </c>
      <c r="S39" s="2">
        <v>0</v>
      </c>
      <c r="T39" s="2">
        <v>3227.8499999999985</v>
      </c>
      <c r="U39" s="2">
        <v>0</v>
      </c>
      <c r="V39" s="2"/>
      <c r="X39" s="2"/>
      <c r="Y39" s="2"/>
      <c r="Z39" s="2"/>
    </row>
    <row r="40" spans="1:26" x14ac:dyDescent="0.3">
      <c r="A40"/>
      <c r="B40" t="s">
        <v>47</v>
      </c>
      <c r="C40" s="8">
        <v>12534.36</v>
      </c>
      <c r="D40" s="8">
        <v>12629.76</v>
      </c>
      <c r="E40" s="8">
        <v>95.399999999999636</v>
      </c>
      <c r="F40" s="9">
        <v>7.6110786669603137E-3</v>
      </c>
      <c r="I40" s="1" t="s">
        <v>47</v>
      </c>
      <c r="J40" s="2">
        <v>12629.76</v>
      </c>
      <c r="L40" s="2">
        <v>0</v>
      </c>
      <c r="M40" s="2">
        <v>1201.56</v>
      </c>
      <c r="N40" s="2">
        <v>2786.41</v>
      </c>
      <c r="O40" s="2">
        <v>0</v>
      </c>
      <c r="P40" s="2">
        <v>1283.7400000000002</v>
      </c>
      <c r="Q40" s="2">
        <v>1006.0299999999997</v>
      </c>
      <c r="R40" s="2">
        <v>0</v>
      </c>
      <c r="S40" s="2">
        <v>-55.859999999999673</v>
      </c>
      <c r="T40" s="2">
        <v>833.19999999999982</v>
      </c>
      <c r="U40" s="2">
        <v>0</v>
      </c>
      <c r="V40" s="2"/>
      <c r="X40" s="2"/>
      <c r="Y40" s="2"/>
      <c r="Z40" s="2"/>
    </row>
    <row r="41" spans="1:26" x14ac:dyDescent="0.3">
      <c r="A41"/>
      <c r="B41" t="s">
        <v>30</v>
      </c>
      <c r="C41" s="8">
        <v>12217</v>
      </c>
      <c r="D41" s="8">
        <v>12458</v>
      </c>
      <c r="E41" s="8">
        <v>241</v>
      </c>
      <c r="F41" s="9">
        <v>1.9726610460833349E-2</v>
      </c>
      <c r="I41" s="1" t="s">
        <v>30</v>
      </c>
      <c r="J41" s="2">
        <v>12458</v>
      </c>
      <c r="K41" s="2">
        <v>1356</v>
      </c>
      <c r="L41" s="2">
        <v>2561</v>
      </c>
      <c r="M41" s="2">
        <v>1061</v>
      </c>
      <c r="N41" s="2">
        <v>1236</v>
      </c>
      <c r="O41" s="2">
        <v>0</v>
      </c>
      <c r="P41" s="2">
        <v>1874</v>
      </c>
      <c r="Q41" s="2">
        <v>1506</v>
      </c>
      <c r="R41" s="2">
        <v>0</v>
      </c>
      <c r="S41" s="2">
        <v>486</v>
      </c>
      <c r="T41" s="2">
        <v>1317</v>
      </c>
      <c r="U41" s="2">
        <v>2222</v>
      </c>
      <c r="V41" s="2"/>
      <c r="X41" s="2"/>
      <c r="Y41" s="2"/>
      <c r="Z41" s="2"/>
    </row>
    <row r="42" spans="1:26" x14ac:dyDescent="0.3">
      <c r="A42"/>
      <c r="B42" t="s">
        <v>21</v>
      </c>
      <c r="C42" s="8">
        <v>6499.98</v>
      </c>
      <c r="D42" s="8">
        <v>11408.63</v>
      </c>
      <c r="E42" s="8">
        <v>4908.6499999999996</v>
      </c>
      <c r="F42" s="9">
        <v>0.7551792467053744</v>
      </c>
      <c r="I42" s="1" t="s">
        <v>21</v>
      </c>
      <c r="J42" s="2">
        <v>11408.63</v>
      </c>
      <c r="K42" s="2">
        <v>3678.95</v>
      </c>
      <c r="L42" s="2">
        <v>0</v>
      </c>
      <c r="M42" s="2">
        <v>0</v>
      </c>
      <c r="N42" s="2">
        <v>3485.6400000000003</v>
      </c>
      <c r="O42" s="2">
        <v>0</v>
      </c>
      <c r="P42" s="2">
        <v>0</v>
      </c>
      <c r="Q42" s="2">
        <v>0</v>
      </c>
      <c r="R42" s="2">
        <v>491.39999999999964</v>
      </c>
      <c r="S42" s="2">
        <v>0</v>
      </c>
      <c r="T42" s="2">
        <v>3752.6399999999994</v>
      </c>
      <c r="U42" s="2">
        <v>1608.75</v>
      </c>
      <c r="V42" s="2"/>
      <c r="X42" s="2"/>
      <c r="Y42" s="2"/>
      <c r="Z42" s="2"/>
    </row>
    <row r="43" spans="1:26" x14ac:dyDescent="0.3">
      <c r="A43"/>
      <c r="B43" t="s">
        <v>11</v>
      </c>
      <c r="C43" s="8">
        <v>10216.990000000005</v>
      </c>
      <c r="D43" s="8">
        <v>10216.990000000005</v>
      </c>
      <c r="E43" s="8">
        <v>0</v>
      </c>
      <c r="F43" s="9">
        <v>0</v>
      </c>
      <c r="I43" s="1" t="s">
        <v>11</v>
      </c>
      <c r="J43" s="2">
        <v>10216.990000000005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798.2699999999968</v>
      </c>
      <c r="V43" s="2"/>
      <c r="X43" s="2"/>
      <c r="Y43" s="2"/>
      <c r="Z43" s="2"/>
    </row>
    <row r="44" spans="1:26" x14ac:dyDescent="0.3">
      <c r="A44"/>
      <c r="B44" t="s">
        <v>76</v>
      </c>
      <c r="C44" s="8">
        <v>12445.78</v>
      </c>
      <c r="D44" s="8">
        <v>9636.85</v>
      </c>
      <c r="E44" s="8">
        <v>-2808.9300000000003</v>
      </c>
      <c r="F44" s="9">
        <v>-0.2256933675510896</v>
      </c>
      <c r="I44" s="1" t="s">
        <v>76</v>
      </c>
      <c r="J44" s="2">
        <v>9636.85</v>
      </c>
      <c r="K44" s="2">
        <v>338.97</v>
      </c>
      <c r="L44" s="2">
        <v>0</v>
      </c>
      <c r="M44" s="2">
        <v>1116.31</v>
      </c>
      <c r="N44" s="2">
        <v>535.83999999999992</v>
      </c>
      <c r="O44" s="2">
        <v>1798.98</v>
      </c>
      <c r="P44" s="2">
        <v>0</v>
      </c>
      <c r="Q44" s="2">
        <v>1233.7000000000003</v>
      </c>
      <c r="R44" s="2">
        <v>0</v>
      </c>
      <c r="S44" s="2">
        <v>2001.1999999999998</v>
      </c>
      <c r="T44" s="2">
        <v>1411.3400000000001</v>
      </c>
      <c r="U44" s="2">
        <v>1890.5</v>
      </c>
      <c r="V44" s="2"/>
      <c r="X44" s="2"/>
      <c r="Y44" s="2"/>
      <c r="Z44" s="2"/>
    </row>
    <row r="45" spans="1:26" x14ac:dyDescent="0.3">
      <c r="A45"/>
      <c r="B45" t="s">
        <v>26</v>
      </c>
      <c r="C45" s="8">
        <v>8490.4500000000007</v>
      </c>
      <c r="D45" s="8">
        <v>9564.0300000000025</v>
      </c>
      <c r="E45" s="8">
        <v>1073.5800000000017</v>
      </c>
      <c r="F45" s="9">
        <v>0.12644559475646178</v>
      </c>
      <c r="I45" s="1" t="s">
        <v>26</v>
      </c>
      <c r="J45" s="2">
        <v>9564.0300000000025</v>
      </c>
      <c r="K45" s="2">
        <v>797.02</v>
      </c>
      <c r="L45" s="2">
        <v>1277.4000000000001</v>
      </c>
      <c r="M45" s="2">
        <v>541.11999999999989</v>
      </c>
      <c r="N45" s="2">
        <v>808.11999999999989</v>
      </c>
      <c r="O45" s="2">
        <v>2509.7200000000003</v>
      </c>
      <c r="P45" s="2">
        <v>0</v>
      </c>
      <c r="Q45" s="2">
        <v>620.39999999999964</v>
      </c>
      <c r="R45" s="2">
        <v>78.760000000000218</v>
      </c>
      <c r="S45" s="2">
        <v>1755.0600000000004</v>
      </c>
      <c r="T45" s="2">
        <v>80.440000000000509</v>
      </c>
      <c r="U45" s="2">
        <v>1687.25</v>
      </c>
      <c r="V45" s="2"/>
      <c r="X45" s="2"/>
      <c r="Y45" s="2"/>
      <c r="Z45" s="2"/>
    </row>
    <row r="46" spans="1:26" x14ac:dyDescent="0.3">
      <c r="A46"/>
      <c r="B46" t="s">
        <v>12</v>
      </c>
      <c r="C46" s="8">
        <v>11728.5</v>
      </c>
      <c r="D46" s="8">
        <v>9484.59</v>
      </c>
      <c r="E46" s="8">
        <v>-2243.91</v>
      </c>
      <c r="F46" s="9">
        <v>-0.19132114081084539</v>
      </c>
      <c r="I46" s="1" t="s">
        <v>12</v>
      </c>
      <c r="J46" s="2">
        <v>9484.59</v>
      </c>
      <c r="K46" s="2">
        <v>532</v>
      </c>
      <c r="L46" s="2">
        <v>787.08999999999992</v>
      </c>
      <c r="M46" s="2">
        <v>264.07000000000016</v>
      </c>
      <c r="N46" s="2">
        <v>2092.4499999999998</v>
      </c>
      <c r="O46" s="2">
        <v>1096.4100000000003</v>
      </c>
      <c r="P46" s="2">
        <v>551.55999999999949</v>
      </c>
      <c r="Q46" s="2">
        <v>779.25</v>
      </c>
      <c r="R46" s="2">
        <v>226.39000000000033</v>
      </c>
      <c r="S46" s="2">
        <v>727.32999999999993</v>
      </c>
      <c r="T46" s="2">
        <v>473.64999999999964</v>
      </c>
      <c r="U46" s="2">
        <v>1861.1899999999996</v>
      </c>
      <c r="V46" s="2"/>
      <c r="X46" s="2"/>
      <c r="Y46" s="2"/>
      <c r="Z46" s="2"/>
    </row>
    <row r="47" spans="1:26" x14ac:dyDescent="0.3">
      <c r="A47"/>
      <c r="B47" t="s">
        <v>100</v>
      </c>
      <c r="C47" s="8">
        <v>0</v>
      </c>
      <c r="D47" s="8">
        <v>9217.99</v>
      </c>
      <c r="E47" s="8">
        <v>9217.99</v>
      </c>
      <c r="F47" s="9" t="e">
        <v>#DIV/0!</v>
      </c>
      <c r="I47" s="1" t="s">
        <v>100</v>
      </c>
      <c r="J47" s="2">
        <v>9217.99</v>
      </c>
      <c r="L47" s="2">
        <v>0</v>
      </c>
      <c r="M47" s="2">
        <v>0</v>
      </c>
      <c r="N47" s="2">
        <v>1067.54</v>
      </c>
      <c r="O47" s="2">
        <v>0</v>
      </c>
      <c r="P47" s="2">
        <v>0</v>
      </c>
      <c r="Q47" s="2">
        <v>5696.86</v>
      </c>
      <c r="R47" s="2">
        <v>0</v>
      </c>
      <c r="S47" s="2">
        <v>-39.460000000000036</v>
      </c>
      <c r="T47" s="2">
        <v>2493.0500000000002</v>
      </c>
      <c r="U47" s="2">
        <v>0</v>
      </c>
      <c r="V47" s="2"/>
      <c r="X47" s="2"/>
      <c r="Y47" s="2"/>
      <c r="Z47" s="2"/>
    </row>
    <row r="48" spans="1:26" x14ac:dyDescent="0.3">
      <c r="A48"/>
      <c r="B48" t="s">
        <v>57</v>
      </c>
      <c r="C48" s="8">
        <v>5115.95</v>
      </c>
      <c r="D48" s="8">
        <v>7969</v>
      </c>
      <c r="E48" s="8">
        <v>2853.05</v>
      </c>
      <c r="F48" s="9">
        <v>0.55767745970934035</v>
      </c>
      <c r="I48" s="1" t="s">
        <v>57</v>
      </c>
      <c r="J48" s="2">
        <v>7969</v>
      </c>
      <c r="K48" s="2">
        <v>946.07</v>
      </c>
      <c r="L48" s="2">
        <v>607.42999999999995</v>
      </c>
      <c r="M48" s="2">
        <v>0</v>
      </c>
      <c r="N48" s="2">
        <v>613.30000000000018</v>
      </c>
      <c r="O48" s="2">
        <v>1666.7599999999998</v>
      </c>
      <c r="P48" s="2">
        <v>967.61000000000013</v>
      </c>
      <c r="Q48" s="2">
        <v>1041.33</v>
      </c>
      <c r="R48" s="2">
        <v>195.36999999999989</v>
      </c>
      <c r="S48" s="2">
        <v>308.25</v>
      </c>
      <c r="T48" s="2">
        <v>1622.88</v>
      </c>
      <c r="U48" s="2">
        <v>0</v>
      </c>
      <c r="V48" s="2"/>
      <c r="X48" s="2"/>
      <c r="Y48" s="2"/>
      <c r="Z48" s="2"/>
    </row>
    <row r="49" spans="1:26" x14ac:dyDescent="0.3">
      <c r="A49"/>
      <c r="B49" t="s">
        <v>23</v>
      </c>
      <c r="C49" s="8">
        <v>6321.5288</v>
      </c>
      <c r="D49" s="8">
        <v>7558.9772000000003</v>
      </c>
      <c r="E49" s="8">
        <v>1237.4484000000002</v>
      </c>
      <c r="F49" s="9">
        <v>0.19575144544148881</v>
      </c>
      <c r="I49" s="1" t="s">
        <v>23</v>
      </c>
      <c r="J49" s="2">
        <v>7558.9772000000003</v>
      </c>
      <c r="L49" s="2">
        <v>2499.2438000000002</v>
      </c>
      <c r="M49" s="2">
        <v>466.36629999999968</v>
      </c>
      <c r="N49" s="2">
        <v>362.64420000000018</v>
      </c>
      <c r="O49" s="2">
        <v>1728.3654000000001</v>
      </c>
      <c r="P49" s="2">
        <v>119.20330000000013</v>
      </c>
      <c r="Q49" s="2">
        <v>0</v>
      </c>
      <c r="R49" s="2">
        <v>659.5612000000001</v>
      </c>
      <c r="S49" s="2">
        <v>581.62169999999969</v>
      </c>
      <c r="T49" s="2">
        <v>561.06739999999991</v>
      </c>
      <c r="U49" s="2">
        <v>146.5573000000004</v>
      </c>
      <c r="V49" s="2"/>
      <c r="X49" s="2"/>
      <c r="Y49" s="2"/>
      <c r="Z49" s="2"/>
    </row>
    <row r="50" spans="1:26" x14ac:dyDescent="0.3">
      <c r="A50"/>
      <c r="B50" t="s">
        <v>96</v>
      </c>
      <c r="C50" s="8">
        <v>1494.85</v>
      </c>
      <c r="D50" s="8">
        <v>6625.75</v>
      </c>
      <c r="E50" s="8">
        <v>5130.8999999999996</v>
      </c>
      <c r="F50" s="9">
        <v>3.4323845201859724</v>
      </c>
      <c r="I50" s="1" t="s">
        <v>96</v>
      </c>
      <c r="J50" s="2">
        <v>6625.75</v>
      </c>
      <c r="L50" s="2">
        <v>4286.28</v>
      </c>
      <c r="M50" s="2">
        <v>-152.52999999999975</v>
      </c>
      <c r="N50" s="2">
        <v>640.71</v>
      </c>
      <c r="O50" s="2">
        <v>0</v>
      </c>
      <c r="P50" s="2">
        <v>137.76000000000022</v>
      </c>
      <c r="Q50" s="2">
        <v>0</v>
      </c>
      <c r="R50" s="2">
        <v>0</v>
      </c>
      <c r="S50" s="2">
        <v>0</v>
      </c>
      <c r="T50" s="2">
        <v>1713.5299999999997</v>
      </c>
      <c r="U50" s="2">
        <v>176.23999999999978</v>
      </c>
      <c r="V50" s="2"/>
      <c r="X50" s="2"/>
      <c r="Y50" s="2"/>
      <c r="Z50" s="2"/>
    </row>
    <row r="51" spans="1:26" x14ac:dyDescent="0.3">
      <c r="A51"/>
      <c r="B51" t="s">
        <v>36</v>
      </c>
      <c r="C51" s="8">
        <v>2959.36</v>
      </c>
      <c r="D51" s="8">
        <v>6535.03</v>
      </c>
      <c r="E51" s="8">
        <v>3575.6699999999996</v>
      </c>
      <c r="F51" s="9">
        <v>1.2082578665657437</v>
      </c>
      <c r="I51" s="1" t="s">
        <v>36</v>
      </c>
      <c r="J51" s="2">
        <v>6535.03</v>
      </c>
      <c r="K51" s="2">
        <v>0</v>
      </c>
      <c r="L51" s="2">
        <v>0</v>
      </c>
      <c r="M51" s="2">
        <v>0</v>
      </c>
      <c r="N51" s="2">
        <v>4044.6</v>
      </c>
      <c r="O51" s="2">
        <v>0</v>
      </c>
      <c r="P51" s="2">
        <v>0</v>
      </c>
      <c r="Q51" s="2">
        <v>2490.4299999999998</v>
      </c>
      <c r="R51" s="2">
        <v>0</v>
      </c>
      <c r="S51" s="2">
        <v>0</v>
      </c>
      <c r="T51" s="2">
        <v>0</v>
      </c>
      <c r="U51" s="2">
        <v>0</v>
      </c>
      <c r="V51" s="2"/>
      <c r="X51" s="2"/>
      <c r="Y51" s="2"/>
      <c r="Z51" s="2"/>
    </row>
    <row r="52" spans="1:26" x14ac:dyDescent="0.3">
      <c r="A52"/>
      <c r="B52" t="s">
        <v>19</v>
      </c>
      <c r="C52" s="8">
        <v>18228.41</v>
      </c>
      <c r="D52" s="8">
        <v>6502.05</v>
      </c>
      <c r="E52" s="8">
        <v>-11726.36</v>
      </c>
      <c r="F52" s="9">
        <v>-0.64330130823258858</v>
      </c>
      <c r="I52" s="1" t="s">
        <v>19</v>
      </c>
      <c r="J52" s="2">
        <v>6502.05</v>
      </c>
      <c r="L52" s="2">
        <v>0</v>
      </c>
      <c r="M52" s="2">
        <v>0</v>
      </c>
      <c r="N52" s="2">
        <v>0</v>
      </c>
      <c r="O52" s="2">
        <v>700.91</v>
      </c>
      <c r="P52" s="2">
        <v>76</v>
      </c>
      <c r="Q52" s="2">
        <v>3231.54</v>
      </c>
      <c r="R52" s="2">
        <v>421</v>
      </c>
      <c r="S52" s="2">
        <v>414.52000000000044</v>
      </c>
      <c r="T52" s="2">
        <v>1658.08</v>
      </c>
      <c r="U52" s="2">
        <v>0</v>
      </c>
      <c r="V52" s="2"/>
      <c r="X52" s="2"/>
      <c r="Y52" s="2"/>
      <c r="Z52" s="2"/>
    </row>
    <row r="53" spans="1:26" x14ac:dyDescent="0.3">
      <c r="A53"/>
      <c r="B53" t="s">
        <v>101</v>
      </c>
      <c r="C53" s="8">
        <v>0</v>
      </c>
      <c r="D53" s="8">
        <v>4984</v>
      </c>
      <c r="E53" s="8">
        <v>4984</v>
      </c>
      <c r="F53" s="9" t="e">
        <v>#DIV/0!</v>
      </c>
      <c r="I53" s="1" t="s">
        <v>101</v>
      </c>
      <c r="J53" s="2">
        <v>4984</v>
      </c>
      <c r="L53" s="2">
        <v>0</v>
      </c>
      <c r="M53" s="2">
        <v>1444</v>
      </c>
      <c r="N53" s="2">
        <v>654</v>
      </c>
      <c r="O53" s="2">
        <v>521</v>
      </c>
      <c r="P53" s="2">
        <v>0</v>
      </c>
      <c r="Q53" s="2">
        <v>1625</v>
      </c>
      <c r="R53" s="2">
        <v>673</v>
      </c>
      <c r="S53" s="2">
        <v>67</v>
      </c>
      <c r="T53" s="2">
        <v>0</v>
      </c>
      <c r="U53" s="2">
        <v>0</v>
      </c>
      <c r="V53" s="2"/>
      <c r="X53" s="2"/>
      <c r="Y53" s="2"/>
      <c r="Z53" s="2"/>
    </row>
    <row r="54" spans="1:26" x14ac:dyDescent="0.3">
      <c r="A54"/>
      <c r="B54" t="s">
        <v>118</v>
      </c>
      <c r="C54" s="8">
        <v>5415</v>
      </c>
      <c r="D54" s="8">
        <v>4752</v>
      </c>
      <c r="E54" s="8">
        <v>-663</v>
      </c>
      <c r="F54" s="9">
        <v>-0.12243767313019394</v>
      </c>
      <c r="I54" s="1" t="s">
        <v>118</v>
      </c>
      <c r="J54" s="2">
        <v>4752</v>
      </c>
      <c r="K54" s="2">
        <v>950</v>
      </c>
      <c r="L54" s="2">
        <v>-237</v>
      </c>
      <c r="M54" s="2">
        <v>634</v>
      </c>
      <c r="N54" s="2">
        <v>2092</v>
      </c>
      <c r="O54" s="2">
        <v>106</v>
      </c>
      <c r="P54" s="2">
        <v>47</v>
      </c>
      <c r="Q54" s="2">
        <v>0</v>
      </c>
      <c r="R54" s="2">
        <v>0</v>
      </c>
      <c r="S54" s="2">
        <v>291</v>
      </c>
      <c r="T54" s="2">
        <v>0</v>
      </c>
      <c r="U54" s="2">
        <v>387</v>
      </c>
      <c r="V54" s="2"/>
      <c r="X54" s="2"/>
      <c r="Y54" s="2"/>
      <c r="Z54" s="2"/>
    </row>
    <row r="55" spans="1:26" x14ac:dyDescent="0.3">
      <c r="A55"/>
      <c r="B55" t="s">
        <v>99</v>
      </c>
      <c r="C55" s="8">
        <v>4636.41</v>
      </c>
      <c r="D55" s="8">
        <v>4683.7699999999995</v>
      </c>
      <c r="E55" s="8">
        <v>47.359999999999673</v>
      </c>
      <c r="F55" s="9">
        <v>1.0214799812786168E-2</v>
      </c>
      <c r="I55" s="1" t="s">
        <v>99</v>
      </c>
      <c r="J55" s="2">
        <v>4683.7699999999995</v>
      </c>
      <c r="K55" s="2">
        <v>0</v>
      </c>
      <c r="L55" s="2">
        <v>281.24</v>
      </c>
      <c r="M55" s="2">
        <v>784.28</v>
      </c>
      <c r="N55" s="2">
        <v>313.47000000000003</v>
      </c>
      <c r="O55" s="2">
        <v>211.41000000000008</v>
      </c>
      <c r="P55" s="2">
        <v>0</v>
      </c>
      <c r="Q55" s="2">
        <v>411.42999999999984</v>
      </c>
      <c r="R55" s="2">
        <v>31.509999999999991</v>
      </c>
      <c r="S55" s="2">
        <v>856.66000000000008</v>
      </c>
      <c r="T55" s="2">
        <v>1132.9499999999998</v>
      </c>
      <c r="U55" s="2">
        <v>827.05000000000018</v>
      </c>
      <c r="V55" s="2"/>
      <c r="X55" s="2"/>
      <c r="Y55" s="2"/>
      <c r="Z55" s="2"/>
    </row>
    <row r="56" spans="1:26" x14ac:dyDescent="0.3">
      <c r="A56"/>
      <c r="B56" t="s">
        <v>22</v>
      </c>
      <c r="C56" s="8">
        <v>0</v>
      </c>
      <c r="D56" s="8">
        <v>4559.5375299999996</v>
      </c>
      <c r="E56" s="8">
        <v>4559.5375299999996</v>
      </c>
      <c r="F56" s="9" t="e">
        <v>#DIV/0!</v>
      </c>
      <c r="I56" s="1" t="s">
        <v>22</v>
      </c>
      <c r="J56" s="2">
        <v>4559.5375299999996</v>
      </c>
      <c r="L56" s="2">
        <v>0</v>
      </c>
      <c r="M56" s="2">
        <v>775.04939999999999</v>
      </c>
      <c r="N56" s="2">
        <v>86.360000000000014</v>
      </c>
      <c r="O56" s="2">
        <v>3698.1281299999996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/>
      <c r="X56" s="2"/>
      <c r="Y56" s="2"/>
      <c r="Z56" s="2"/>
    </row>
    <row r="57" spans="1:26" x14ac:dyDescent="0.3">
      <c r="A57"/>
      <c r="B57" t="s">
        <v>50</v>
      </c>
      <c r="C57" s="8">
        <v>3824</v>
      </c>
      <c r="D57" s="8">
        <v>4221</v>
      </c>
      <c r="E57" s="8">
        <v>397</v>
      </c>
      <c r="F57" s="9">
        <v>0.10381799163179917</v>
      </c>
      <c r="I57" s="1" t="s">
        <v>50</v>
      </c>
      <c r="J57" s="2">
        <v>4221</v>
      </c>
      <c r="K57" s="2">
        <v>1835</v>
      </c>
      <c r="L57" s="2">
        <v>0</v>
      </c>
      <c r="M57" s="2">
        <v>1385</v>
      </c>
      <c r="N57" s="2">
        <v>0</v>
      </c>
      <c r="O57" s="2">
        <v>0</v>
      </c>
      <c r="P57" s="2">
        <v>0</v>
      </c>
      <c r="Q57" s="2">
        <v>785</v>
      </c>
      <c r="R57" s="2">
        <v>0</v>
      </c>
      <c r="S57" s="2">
        <v>0</v>
      </c>
      <c r="T57" s="2">
        <v>216</v>
      </c>
      <c r="U57" s="2">
        <v>0</v>
      </c>
      <c r="V57" s="2"/>
      <c r="X57" s="2"/>
      <c r="Y57" s="2"/>
      <c r="Z57" s="2"/>
    </row>
    <row r="58" spans="1:26" x14ac:dyDescent="0.3">
      <c r="A58"/>
      <c r="B58" t="s">
        <v>20</v>
      </c>
      <c r="C58" s="8">
        <v>7070.53</v>
      </c>
      <c r="D58" s="8">
        <v>2749.4799999999996</v>
      </c>
      <c r="E58" s="8">
        <v>-4321.05</v>
      </c>
      <c r="F58" s="9">
        <v>-0.61113523314376716</v>
      </c>
      <c r="I58" s="1" t="s">
        <v>20</v>
      </c>
      <c r="J58" s="2">
        <v>2749.4799999999996</v>
      </c>
      <c r="L58" s="2">
        <v>60.14</v>
      </c>
      <c r="M58" s="2">
        <v>1266.55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596.54999999999995</v>
      </c>
      <c r="U58" s="2">
        <v>0</v>
      </c>
      <c r="V58" s="2"/>
      <c r="X58" s="2"/>
      <c r="Y58" s="2"/>
      <c r="Z58" s="2"/>
    </row>
    <row r="59" spans="1:26" x14ac:dyDescent="0.3">
      <c r="A59"/>
      <c r="B59" t="s">
        <v>64</v>
      </c>
      <c r="C59" s="8">
        <v>1922.8</v>
      </c>
      <c r="D59" s="8">
        <v>1806.05</v>
      </c>
      <c r="E59" s="8">
        <v>-116.75</v>
      </c>
      <c r="F59" s="9">
        <v>-6.0718743499063921E-2</v>
      </c>
      <c r="I59" s="1" t="s">
        <v>64</v>
      </c>
      <c r="J59" s="2">
        <v>1806.05</v>
      </c>
      <c r="K59" s="2">
        <v>0</v>
      </c>
      <c r="L59" s="2">
        <v>0</v>
      </c>
      <c r="M59" s="2">
        <v>600.42999999999995</v>
      </c>
      <c r="N59" s="2">
        <v>0</v>
      </c>
      <c r="O59" s="2">
        <v>0</v>
      </c>
      <c r="P59" s="2">
        <v>0</v>
      </c>
      <c r="Q59" s="2">
        <v>0</v>
      </c>
      <c r="R59" s="2">
        <v>575.93999999999994</v>
      </c>
      <c r="S59" s="2">
        <v>0</v>
      </c>
      <c r="T59" s="2">
        <v>71.880000000000109</v>
      </c>
      <c r="U59" s="2">
        <v>0</v>
      </c>
      <c r="V59" s="2"/>
      <c r="X59" s="2"/>
      <c r="Y59" s="2"/>
      <c r="Z59" s="2"/>
    </row>
    <row r="60" spans="1:26" x14ac:dyDescent="0.3">
      <c r="A60"/>
      <c r="B60" t="s">
        <v>34</v>
      </c>
      <c r="C60" s="8">
        <v>0</v>
      </c>
      <c r="D60" s="8">
        <v>1303</v>
      </c>
      <c r="E60" s="8">
        <v>1303</v>
      </c>
      <c r="F60" s="9" t="e">
        <v>#DIV/0!</v>
      </c>
      <c r="I60" s="1" t="s">
        <v>34</v>
      </c>
      <c r="J60" s="2">
        <v>1303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1303</v>
      </c>
      <c r="R60" s="2">
        <v>0</v>
      </c>
      <c r="S60" s="2">
        <v>0</v>
      </c>
      <c r="T60" s="2">
        <v>0</v>
      </c>
      <c r="U60" s="2">
        <v>0</v>
      </c>
      <c r="V60" s="2"/>
      <c r="X60" s="2"/>
      <c r="Y60" s="2"/>
      <c r="Z60" s="2"/>
    </row>
    <row r="61" spans="1:26" x14ac:dyDescent="0.3">
      <c r="A61"/>
      <c r="B61" t="s">
        <v>39</v>
      </c>
      <c r="C61" s="8">
        <v>6113.2099999999991</v>
      </c>
      <c r="D61" s="8">
        <v>1282.6400000000001</v>
      </c>
      <c r="E61" s="8">
        <v>-4830.5699999999988</v>
      </c>
      <c r="F61" s="9">
        <v>-0.79018551628358913</v>
      </c>
      <c r="I61" s="1" t="s">
        <v>39</v>
      </c>
      <c r="J61" s="2">
        <v>1282.6400000000001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624.36</v>
      </c>
      <c r="S61" s="2">
        <v>0</v>
      </c>
      <c r="T61" s="2">
        <v>658.28000000000009</v>
      </c>
      <c r="U61" s="2">
        <v>0</v>
      </c>
      <c r="V61" s="2"/>
      <c r="X61" s="2"/>
      <c r="Y61" s="2"/>
      <c r="Z61" s="2"/>
    </row>
    <row r="62" spans="1:26" x14ac:dyDescent="0.3">
      <c r="A62"/>
      <c r="B62" t="s">
        <v>61</v>
      </c>
      <c r="C62" s="8">
        <v>1202</v>
      </c>
      <c r="D62" s="8">
        <v>1275</v>
      </c>
      <c r="E62" s="8">
        <v>73</v>
      </c>
      <c r="F62" s="9">
        <v>6.0732113144758681E-2</v>
      </c>
      <c r="I62" s="1" t="s">
        <v>61</v>
      </c>
      <c r="J62" s="2">
        <v>1275</v>
      </c>
      <c r="O62" s="2">
        <v>243</v>
      </c>
      <c r="P62" s="2">
        <v>0</v>
      </c>
      <c r="Q62" s="2">
        <v>0</v>
      </c>
      <c r="R62" s="2">
        <v>0</v>
      </c>
      <c r="S62" s="2">
        <v>0</v>
      </c>
      <c r="T62" s="2">
        <v>1032</v>
      </c>
      <c r="U62" s="2">
        <v>13670</v>
      </c>
      <c r="V62" s="2"/>
      <c r="X62" s="2"/>
      <c r="Y62" s="2"/>
      <c r="Z62" s="2"/>
    </row>
    <row r="63" spans="1:26" x14ac:dyDescent="0.3">
      <c r="A63"/>
      <c r="B63" t="s">
        <v>83</v>
      </c>
      <c r="C63" s="8">
        <v>938.22000000000025</v>
      </c>
      <c r="D63" s="8">
        <v>938.22000000000025</v>
      </c>
      <c r="E63" s="8">
        <v>0</v>
      </c>
      <c r="F63" s="9">
        <v>0</v>
      </c>
      <c r="I63" s="1" t="s">
        <v>83</v>
      </c>
      <c r="J63" s="2">
        <v>938.22000000000025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1434</v>
      </c>
      <c r="V63" s="2"/>
      <c r="X63" s="2"/>
      <c r="Y63" s="2"/>
      <c r="Z63" s="2"/>
    </row>
    <row r="64" spans="1:26" x14ac:dyDescent="0.3">
      <c r="A64"/>
      <c r="B64" t="s">
        <v>66</v>
      </c>
      <c r="C64" s="8">
        <v>0</v>
      </c>
      <c r="D64" s="8">
        <v>189.19</v>
      </c>
      <c r="E64" s="8">
        <v>189.19</v>
      </c>
      <c r="F64" s="9" t="e">
        <v>#DIV/0!</v>
      </c>
      <c r="I64" s="1" t="s">
        <v>66</v>
      </c>
      <c r="J64" s="2">
        <v>189.19</v>
      </c>
      <c r="K64" s="2">
        <v>0</v>
      </c>
      <c r="L64" s="2">
        <v>0</v>
      </c>
      <c r="M64" s="2">
        <v>0</v>
      </c>
      <c r="N64" s="2">
        <v>0</v>
      </c>
      <c r="O64" s="2">
        <v>189.19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/>
      <c r="X64" s="2"/>
      <c r="Y64" s="2"/>
      <c r="Z64" s="2"/>
    </row>
    <row r="65" spans="1:26" x14ac:dyDescent="0.3">
      <c r="A65"/>
      <c r="B65" t="s">
        <v>35</v>
      </c>
      <c r="C65" s="8">
        <v>0</v>
      </c>
      <c r="D65" s="8">
        <v>59.77</v>
      </c>
      <c r="E65" s="8">
        <v>59.77</v>
      </c>
      <c r="F65" s="9" t="e">
        <v>#DIV/0!</v>
      </c>
      <c r="I65" s="1" t="s">
        <v>35</v>
      </c>
      <c r="J65" s="2">
        <v>59.77</v>
      </c>
      <c r="L65" s="2">
        <v>0</v>
      </c>
      <c r="M65" s="2">
        <v>0</v>
      </c>
      <c r="N65" s="2">
        <v>59.77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/>
      <c r="X65" s="2"/>
      <c r="Y65" s="2"/>
      <c r="Z65" s="2"/>
    </row>
    <row r="66" spans="1:26" x14ac:dyDescent="0.3">
      <c r="A66"/>
      <c r="B66" t="s">
        <v>90</v>
      </c>
      <c r="C66" s="8">
        <v>0</v>
      </c>
      <c r="D66" s="8">
        <v>0</v>
      </c>
      <c r="E66" s="8">
        <v>0</v>
      </c>
      <c r="F66" s="9" t="e">
        <v>#DIV/0!</v>
      </c>
      <c r="I66" s="1" t="s">
        <v>90</v>
      </c>
      <c r="J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/>
      <c r="X66" s="2"/>
      <c r="Y66" s="2"/>
      <c r="Z66" s="2"/>
    </row>
    <row r="67" spans="1:26" x14ac:dyDescent="0.3">
      <c r="A67"/>
      <c r="B67" t="s">
        <v>16</v>
      </c>
      <c r="C67" s="8">
        <v>0</v>
      </c>
      <c r="D67" s="8">
        <v>0</v>
      </c>
      <c r="E67" s="8">
        <v>0</v>
      </c>
      <c r="F67" s="9" t="e">
        <v>#DIV/0!</v>
      </c>
      <c r="I67" s="1" t="s">
        <v>69</v>
      </c>
      <c r="J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/>
      <c r="X67" s="2"/>
      <c r="Y67" s="2"/>
      <c r="Z67" s="2"/>
    </row>
    <row r="68" spans="1:26" x14ac:dyDescent="0.3">
      <c r="A68"/>
      <c r="B68" t="s">
        <v>60</v>
      </c>
      <c r="C68" s="8">
        <v>0</v>
      </c>
      <c r="D68" s="8">
        <v>0</v>
      </c>
      <c r="E68" s="8">
        <v>0</v>
      </c>
      <c r="F68" s="9" t="e">
        <v>#DIV/0!</v>
      </c>
      <c r="I68" s="1" t="s">
        <v>24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/>
      <c r="X68" s="2"/>
      <c r="Y68" s="2"/>
      <c r="Z68" s="2"/>
    </row>
    <row r="69" spans="1:26" x14ac:dyDescent="0.3">
      <c r="A69"/>
      <c r="B69" t="s">
        <v>46</v>
      </c>
      <c r="C69" s="8">
        <v>0</v>
      </c>
      <c r="D69" s="8">
        <v>0</v>
      </c>
      <c r="E69" s="8">
        <v>0</v>
      </c>
      <c r="F69" s="9" t="e">
        <v>#DIV/0!</v>
      </c>
      <c r="I69" s="1" t="s">
        <v>46</v>
      </c>
      <c r="J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/>
      <c r="X69" s="2"/>
      <c r="Y69" s="2"/>
      <c r="Z69" s="2"/>
    </row>
    <row r="70" spans="1:26" x14ac:dyDescent="0.3">
      <c r="A70"/>
      <c r="B70" t="s">
        <v>52</v>
      </c>
      <c r="C70" s="8">
        <v>0</v>
      </c>
      <c r="D70" s="8">
        <v>0</v>
      </c>
      <c r="E70" s="8">
        <v>0</v>
      </c>
      <c r="F70" s="9" t="e">
        <v>#DIV/0!</v>
      </c>
      <c r="I70" s="1" t="s">
        <v>62</v>
      </c>
      <c r="J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/>
      <c r="X70" s="2"/>
      <c r="Y70" s="2"/>
      <c r="Z70" s="2"/>
    </row>
    <row r="71" spans="1:26" x14ac:dyDescent="0.3">
      <c r="A71"/>
      <c r="B71" t="s">
        <v>41</v>
      </c>
      <c r="C71" s="8">
        <v>1313.7318999999998</v>
      </c>
      <c r="D71" s="8">
        <v>0</v>
      </c>
      <c r="E71" s="8">
        <v>-1313.7318999999998</v>
      </c>
      <c r="F71" s="9">
        <v>-1</v>
      </c>
      <c r="I71" s="1" t="s">
        <v>41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/>
      <c r="X71" s="2"/>
      <c r="Y71" s="2"/>
      <c r="Z71" s="2"/>
    </row>
    <row r="72" spans="1:26" x14ac:dyDescent="0.3">
      <c r="A72"/>
      <c r="B72" t="s">
        <v>54</v>
      </c>
      <c r="C72" s="8">
        <v>0</v>
      </c>
      <c r="D72" s="8">
        <v>0</v>
      </c>
      <c r="E72" s="8">
        <v>0</v>
      </c>
      <c r="F72" s="9" t="e">
        <v>#DIV/0!</v>
      </c>
      <c r="I72" s="1" t="s">
        <v>7</v>
      </c>
      <c r="J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/>
      <c r="X72" s="2"/>
      <c r="Y72" s="2"/>
      <c r="Z72" s="2"/>
    </row>
    <row r="73" spans="1:26" x14ac:dyDescent="0.3">
      <c r="A73"/>
      <c r="B73" t="s">
        <v>33</v>
      </c>
      <c r="C73" s="8">
        <v>0</v>
      </c>
      <c r="D73" s="8">
        <v>0</v>
      </c>
      <c r="E73" s="8">
        <v>0</v>
      </c>
      <c r="F73" s="9" t="e">
        <v>#DIV/0!</v>
      </c>
      <c r="I73" s="1" t="s">
        <v>33</v>
      </c>
      <c r="J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/>
      <c r="X73" s="2"/>
      <c r="Y73" s="2"/>
      <c r="Z73" s="2"/>
    </row>
    <row r="74" spans="1:26" x14ac:dyDescent="0.3">
      <c r="A74"/>
      <c r="B74" t="s">
        <v>87</v>
      </c>
      <c r="C74" s="8">
        <v>0</v>
      </c>
      <c r="D74" s="8">
        <v>0</v>
      </c>
      <c r="E74" s="8">
        <v>0</v>
      </c>
      <c r="F74" s="9" t="e">
        <v>#DIV/0!</v>
      </c>
      <c r="I74" s="1" t="s">
        <v>37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/>
      <c r="X74" s="2"/>
      <c r="Y74" s="2"/>
      <c r="Z74" s="2"/>
    </row>
    <row r="75" spans="1:26" x14ac:dyDescent="0.3">
      <c r="A75"/>
      <c r="B75" t="s">
        <v>43</v>
      </c>
      <c r="C75" s="8">
        <v>0</v>
      </c>
      <c r="D75" s="8">
        <v>0</v>
      </c>
      <c r="E75" s="8">
        <v>0</v>
      </c>
      <c r="F75" s="9" t="e">
        <v>#DIV/0!</v>
      </c>
      <c r="I75" s="1" t="s">
        <v>43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/>
      <c r="X75" s="2"/>
      <c r="Y75" s="2"/>
      <c r="Z75" s="2"/>
    </row>
    <row r="76" spans="1:26" x14ac:dyDescent="0.3">
      <c r="A76"/>
      <c r="B76" t="s">
        <v>42</v>
      </c>
      <c r="C76" s="8">
        <v>0</v>
      </c>
      <c r="D76" s="8">
        <v>0</v>
      </c>
      <c r="E76" s="8">
        <v>0</v>
      </c>
      <c r="F76" s="9" t="e">
        <v>#DIV/0!</v>
      </c>
      <c r="I76" s="1" t="s">
        <v>28</v>
      </c>
      <c r="J76" s="2">
        <v>0</v>
      </c>
      <c r="L76" s="2">
        <v>0</v>
      </c>
      <c r="P76" s="2"/>
      <c r="Q76" s="2"/>
      <c r="R76" s="2"/>
      <c r="S76" s="2">
        <v>0</v>
      </c>
      <c r="T76" s="2">
        <v>0</v>
      </c>
      <c r="U76" s="2">
        <v>0</v>
      </c>
      <c r="V76" s="2"/>
      <c r="X76" s="2"/>
      <c r="Y76" s="2"/>
      <c r="Z76" s="2"/>
    </row>
    <row r="77" spans="1:26" x14ac:dyDescent="0.3">
      <c r="A77"/>
      <c r="B77" t="s">
        <v>48</v>
      </c>
      <c r="C77" s="8">
        <v>0</v>
      </c>
      <c r="D77" s="8">
        <v>0</v>
      </c>
      <c r="E77" s="8">
        <v>0</v>
      </c>
      <c r="F77" s="9" t="e">
        <v>#DIV/0!</v>
      </c>
      <c r="I77" s="1" t="s">
        <v>48</v>
      </c>
      <c r="J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/>
      <c r="X77" s="2"/>
      <c r="Y77" s="2"/>
      <c r="Z77" s="2"/>
    </row>
    <row r="78" spans="1:26" x14ac:dyDescent="0.3">
      <c r="A78"/>
      <c r="B78" t="s">
        <v>59</v>
      </c>
      <c r="C78" s="8">
        <v>0</v>
      </c>
      <c r="D78" s="8">
        <v>0</v>
      </c>
      <c r="E78" s="8">
        <v>0</v>
      </c>
      <c r="F78" s="9" t="e">
        <v>#DIV/0!</v>
      </c>
      <c r="I78" s="1" t="s">
        <v>60</v>
      </c>
      <c r="J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/>
      <c r="X78" s="2"/>
      <c r="Y78" s="2"/>
      <c r="Z78" s="2"/>
    </row>
    <row r="79" spans="1:26" x14ac:dyDescent="0.3">
      <c r="A79"/>
      <c r="B79" t="s">
        <v>72</v>
      </c>
      <c r="C79" s="8">
        <v>0</v>
      </c>
      <c r="D79" s="8">
        <v>0</v>
      </c>
      <c r="E79" s="8">
        <v>0</v>
      </c>
      <c r="F79" s="9" t="e">
        <v>#DIV/0!</v>
      </c>
      <c r="I79" s="1" t="s">
        <v>54</v>
      </c>
      <c r="J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/>
      <c r="X79" s="2"/>
      <c r="Y79" s="2"/>
      <c r="Z79" s="2"/>
    </row>
    <row r="80" spans="1:26" x14ac:dyDescent="0.3">
      <c r="A80"/>
      <c r="B80" t="s">
        <v>81</v>
      </c>
      <c r="C80" s="8">
        <v>1587.01</v>
      </c>
      <c r="D80" s="8">
        <v>0</v>
      </c>
      <c r="E80" s="8">
        <v>-1587.01</v>
      </c>
      <c r="F80" s="9">
        <v>-1</v>
      </c>
      <c r="I80" s="1" t="s">
        <v>81</v>
      </c>
      <c r="J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/>
      <c r="X80" s="2"/>
      <c r="Y80" s="2"/>
      <c r="Z80" s="2"/>
    </row>
    <row r="81" spans="1:26" x14ac:dyDescent="0.3">
      <c r="A81"/>
      <c r="B81" t="s">
        <v>45</v>
      </c>
      <c r="C81" s="8">
        <v>200.8</v>
      </c>
      <c r="D81" s="8">
        <v>0</v>
      </c>
      <c r="E81" s="8">
        <v>-200.8</v>
      </c>
      <c r="F81" s="9">
        <v>-1</v>
      </c>
      <c r="I81" s="1" t="s">
        <v>94</v>
      </c>
      <c r="J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/>
      <c r="X81" s="2"/>
      <c r="Y81" s="2"/>
      <c r="Z81" s="2"/>
    </row>
    <row r="82" spans="1:26" x14ac:dyDescent="0.3">
      <c r="A82"/>
      <c r="B82" t="s">
        <v>62</v>
      </c>
      <c r="C82" s="8">
        <v>0</v>
      </c>
      <c r="D82" s="8">
        <v>0</v>
      </c>
      <c r="E82" s="8">
        <v>0</v>
      </c>
      <c r="F82" s="9" t="e">
        <v>#DIV/0!</v>
      </c>
      <c r="I82" s="1" t="s">
        <v>56</v>
      </c>
      <c r="J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/>
      <c r="X82" s="2"/>
      <c r="Y82" s="2"/>
      <c r="Z82" s="2"/>
    </row>
    <row r="83" spans="1:26" x14ac:dyDescent="0.3">
      <c r="A83"/>
      <c r="B83" t="s">
        <v>94</v>
      </c>
      <c r="C83" s="8">
        <v>0</v>
      </c>
      <c r="D83" s="8">
        <v>0</v>
      </c>
      <c r="E83" s="8">
        <v>0</v>
      </c>
      <c r="F83" s="9" t="e">
        <v>#DIV/0!</v>
      </c>
      <c r="I83" s="1" t="s">
        <v>72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/>
      <c r="X83" s="2"/>
      <c r="Y83" s="2"/>
      <c r="Z83" s="2"/>
    </row>
    <row r="84" spans="1:26" x14ac:dyDescent="0.3">
      <c r="A84"/>
      <c r="B84" t="s">
        <v>9</v>
      </c>
      <c r="C84" s="8">
        <v>0</v>
      </c>
      <c r="D84" s="8">
        <v>0</v>
      </c>
      <c r="E84" s="8">
        <v>0</v>
      </c>
      <c r="F84" s="9" t="e">
        <v>#DIV/0!</v>
      </c>
      <c r="I84" s="1" t="s">
        <v>16</v>
      </c>
      <c r="J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/>
      <c r="X84" s="2"/>
      <c r="Y84" s="2"/>
      <c r="Z84" s="2"/>
    </row>
    <row r="85" spans="1:26" x14ac:dyDescent="0.3">
      <c r="A85"/>
      <c r="B85" t="s">
        <v>56</v>
      </c>
      <c r="C85" s="8">
        <v>3699</v>
      </c>
      <c r="D85" s="8">
        <v>0</v>
      </c>
      <c r="E85" s="8">
        <v>-3699</v>
      </c>
      <c r="F85" s="9">
        <v>-1</v>
      </c>
      <c r="I85" s="1" t="s">
        <v>45</v>
      </c>
      <c r="J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/>
      <c r="X85" s="2"/>
      <c r="Y85" s="2"/>
      <c r="Z85" s="2"/>
    </row>
    <row r="86" spans="1:26" x14ac:dyDescent="0.3">
      <c r="A86"/>
      <c r="B86" t="s">
        <v>69</v>
      </c>
      <c r="C86" s="8">
        <v>0</v>
      </c>
      <c r="D86" s="8">
        <v>0</v>
      </c>
      <c r="E86" s="8">
        <v>0</v>
      </c>
      <c r="F86" s="9" t="e">
        <v>#DIV/0!</v>
      </c>
      <c r="I86" s="1" t="s">
        <v>87</v>
      </c>
      <c r="J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/>
      <c r="X86" s="2"/>
      <c r="Y86" s="2"/>
      <c r="Z86" s="2"/>
    </row>
    <row r="87" spans="1:26" x14ac:dyDescent="0.3">
      <c r="A87"/>
      <c r="B87" t="s">
        <v>24</v>
      </c>
      <c r="C87" s="8">
        <v>0</v>
      </c>
      <c r="D87" s="8">
        <v>0</v>
      </c>
      <c r="E87" s="8">
        <v>0</v>
      </c>
      <c r="F87" s="9" t="e">
        <v>#DIV/0!</v>
      </c>
      <c r="I87" s="1" t="s">
        <v>55</v>
      </c>
      <c r="J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/>
      <c r="X87" s="2"/>
      <c r="Y87" s="2"/>
      <c r="Z87" s="2"/>
    </row>
    <row r="88" spans="1:26" x14ac:dyDescent="0.3">
      <c r="A88"/>
      <c r="B88" t="s">
        <v>98</v>
      </c>
      <c r="C88" s="8">
        <v>0</v>
      </c>
      <c r="D88" s="8">
        <v>0</v>
      </c>
      <c r="E88" s="8">
        <v>0</v>
      </c>
      <c r="F88" s="9" t="e">
        <v>#DIV/0!</v>
      </c>
      <c r="I88" s="1" t="s">
        <v>98</v>
      </c>
      <c r="J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/>
      <c r="X88" s="2"/>
      <c r="Y88" s="2"/>
      <c r="Z88" s="2"/>
    </row>
    <row r="89" spans="1:26" x14ac:dyDescent="0.3">
      <c r="A89"/>
      <c r="B89" t="s">
        <v>28</v>
      </c>
      <c r="C89" s="8">
        <v>0</v>
      </c>
      <c r="D89" s="8">
        <v>0</v>
      </c>
      <c r="E89" s="8">
        <v>0</v>
      </c>
      <c r="F89" s="9" t="e">
        <v>#DIV/0!</v>
      </c>
      <c r="I89" s="1" t="s">
        <v>77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/>
      <c r="X89" s="2"/>
      <c r="Y89" s="2"/>
      <c r="Z89" s="2"/>
    </row>
    <row r="90" spans="1:26" x14ac:dyDescent="0.3">
      <c r="A90"/>
      <c r="B90" t="s">
        <v>115</v>
      </c>
      <c r="C90" s="8">
        <v>0</v>
      </c>
      <c r="D90" s="8">
        <v>0</v>
      </c>
      <c r="E90" s="8">
        <v>0</v>
      </c>
      <c r="F90" s="9" t="e">
        <v>#DIV/0!</v>
      </c>
      <c r="I90" s="1" t="s">
        <v>9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/>
      <c r="X90" s="2"/>
      <c r="Y90" s="2"/>
      <c r="Z90" s="2"/>
    </row>
    <row r="91" spans="1:26" x14ac:dyDescent="0.3">
      <c r="A91"/>
      <c r="B91" t="s">
        <v>51</v>
      </c>
      <c r="C91" s="8">
        <v>0</v>
      </c>
      <c r="D91" s="8">
        <v>0</v>
      </c>
      <c r="E91" s="8">
        <v>0</v>
      </c>
      <c r="F91" s="9" t="e">
        <v>#DIV/0!</v>
      </c>
      <c r="I91" s="1" t="s">
        <v>79</v>
      </c>
      <c r="J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/>
      <c r="X91" s="2"/>
      <c r="Y91" s="2"/>
      <c r="Z91" s="2"/>
    </row>
    <row r="92" spans="1:26" x14ac:dyDescent="0.3">
      <c r="A92"/>
      <c r="B92" t="s">
        <v>82</v>
      </c>
      <c r="C92" s="8">
        <v>0</v>
      </c>
      <c r="D92" s="8">
        <v>0</v>
      </c>
      <c r="E92" s="8">
        <v>0</v>
      </c>
      <c r="F92" s="9" t="e">
        <v>#DIV/0!</v>
      </c>
      <c r="I92" s="1" t="s">
        <v>82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/>
      <c r="X92" s="2"/>
      <c r="Y92" s="2"/>
      <c r="Z92" s="2"/>
    </row>
    <row r="93" spans="1:26" x14ac:dyDescent="0.3">
      <c r="A93"/>
      <c r="B93" t="s">
        <v>75</v>
      </c>
      <c r="C93" s="8">
        <v>0</v>
      </c>
      <c r="D93" s="8">
        <v>0</v>
      </c>
      <c r="E93" s="8">
        <v>0</v>
      </c>
      <c r="F93" s="9" t="e">
        <v>#DIV/0!</v>
      </c>
      <c r="I93" s="1" t="s">
        <v>75</v>
      </c>
      <c r="J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/>
      <c r="X93" s="2"/>
      <c r="Y93" s="2"/>
      <c r="Z93" s="2"/>
    </row>
    <row r="94" spans="1:26" x14ac:dyDescent="0.3">
      <c r="A94"/>
      <c r="B94" t="s">
        <v>73</v>
      </c>
      <c r="C94" s="8">
        <v>0</v>
      </c>
      <c r="D94" s="8">
        <v>0</v>
      </c>
      <c r="E94" s="8">
        <v>0</v>
      </c>
      <c r="F94" s="9" t="e">
        <v>#DIV/0!</v>
      </c>
      <c r="I94" s="1" t="s">
        <v>73</v>
      </c>
      <c r="J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/>
      <c r="X94" s="2"/>
      <c r="Y94" s="2"/>
      <c r="Z94" s="2"/>
    </row>
    <row r="95" spans="1:26" x14ac:dyDescent="0.3">
      <c r="A95"/>
      <c r="B95" t="s">
        <v>77</v>
      </c>
      <c r="C95" s="8">
        <v>0</v>
      </c>
      <c r="D95" s="8">
        <v>0</v>
      </c>
      <c r="E95" s="8">
        <v>0</v>
      </c>
      <c r="F95" s="9" t="e">
        <v>#DIV/0!</v>
      </c>
      <c r="I95" s="1" t="s">
        <v>51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/>
      <c r="X95" s="2"/>
      <c r="Y95" s="2"/>
      <c r="Z95" s="2"/>
    </row>
    <row r="96" spans="1:26" x14ac:dyDescent="0.3">
      <c r="A96"/>
      <c r="B96" t="s">
        <v>37</v>
      </c>
      <c r="C96" s="8">
        <v>0</v>
      </c>
      <c r="D96" s="8">
        <v>0</v>
      </c>
      <c r="E96" s="8">
        <v>0</v>
      </c>
      <c r="F96" s="9" t="e">
        <v>#DIV/0!</v>
      </c>
      <c r="I96" s="1" t="s">
        <v>52</v>
      </c>
      <c r="J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/>
      <c r="X96" s="2"/>
      <c r="Y96" s="2"/>
      <c r="Z96" s="2"/>
    </row>
    <row r="97" spans="1:26" x14ac:dyDescent="0.3">
      <c r="A97"/>
      <c r="B97" t="s">
        <v>7</v>
      </c>
      <c r="C97" s="8">
        <v>0</v>
      </c>
      <c r="D97" s="8">
        <v>0</v>
      </c>
      <c r="E97" s="8">
        <v>0</v>
      </c>
      <c r="F97" s="9" t="e">
        <v>#DIV/0!</v>
      </c>
      <c r="I97" s="1" t="s">
        <v>42</v>
      </c>
      <c r="J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/>
      <c r="X97" s="2"/>
      <c r="Y97" s="2"/>
      <c r="Z97" s="2"/>
    </row>
    <row r="98" spans="1:26" x14ac:dyDescent="0.3">
      <c r="A98"/>
      <c r="B98" t="s">
        <v>79</v>
      </c>
      <c r="C98" s="8">
        <v>0</v>
      </c>
      <c r="D98" s="8">
        <v>0</v>
      </c>
      <c r="E98" s="8">
        <v>0</v>
      </c>
      <c r="F98" s="9" t="e">
        <v>#DIV/0!</v>
      </c>
      <c r="I98" s="1" t="s">
        <v>115</v>
      </c>
      <c r="J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/>
      <c r="X98" s="2"/>
      <c r="Y98" s="2"/>
      <c r="Z98" s="2"/>
    </row>
    <row r="99" spans="1:26" x14ac:dyDescent="0.3">
      <c r="A99"/>
      <c r="B99" t="s">
        <v>55</v>
      </c>
      <c r="C99" s="8">
        <v>0</v>
      </c>
      <c r="D99" s="8">
        <v>0</v>
      </c>
      <c r="E99" s="8">
        <v>0</v>
      </c>
      <c r="F99" s="9" t="e">
        <v>#DIV/0!</v>
      </c>
      <c r="I99" s="1" t="s">
        <v>59</v>
      </c>
      <c r="J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/>
      <c r="X99" s="2"/>
      <c r="Y99" s="2"/>
      <c r="Z99" s="2"/>
    </row>
    <row r="100" spans="1:26" x14ac:dyDescent="0.3">
      <c r="A100"/>
      <c r="B100" t="s">
        <v>27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27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/>
      <c r="X100" s="2"/>
      <c r="Y100" s="2"/>
      <c r="Z100" s="2"/>
    </row>
    <row r="101" spans="1:26" x14ac:dyDescent="0.3">
      <c r="A101"/>
      <c r="B101" t="s">
        <v>8</v>
      </c>
      <c r="C101" s="8">
        <v>0</v>
      </c>
      <c r="D101" s="8">
        <v>0</v>
      </c>
      <c r="E101" s="8">
        <v>0</v>
      </c>
      <c r="F101" s="9" t="e">
        <v>#DIV/0!</v>
      </c>
      <c r="I101" s="1" t="s">
        <v>8</v>
      </c>
      <c r="J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/>
      <c r="X101" s="2"/>
      <c r="Y101" s="2"/>
      <c r="Z101" s="2"/>
    </row>
    <row r="102" spans="1:26" x14ac:dyDescent="0.3">
      <c r="A102"/>
      <c r="B102" t="s">
        <v>10</v>
      </c>
      <c r="C102" s="8">
        <v>5299</v>
      </c>
      <c r="D102" s="8">
        <v>-94</v>
      </c>
      <c r="E102" s="8">
        <v>-5393</v>
      </c>
      <c r="F102" s="9">
        <v>-1.0177391960747311</v>
      </c>
      <c r="I102" s="1" t="s">
        <v>10</v>
      </c>
      <c r="J102" s="2">
        <v>-94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-94</v>
      </c>
      <c r="T102" s="2">
        <v>0</v>
      </c>
      <c r="U102" s="2">
        <v>0</v>
      </c>
      <c r="V102" s="2"/>
      <c r="X102" s="2"/>
      <c r="Y102" s="2"/>
      <c r="Z102" s="2"/>
    </row>
    <row r="103" spans="1:26" x14ac:dyDescent="0.3">
      <c r="A103"/>
      <c r="B103" t="s">
        <v>25</v>
      </c>
      <c r="C103" s="8">
        <v>728</v>
      </c>
      <c r="D103" s="8">
        <v>-157</v>
      </c>
      <c r="E103" s="8">
        <v>-885</v>
      </c>
      <c r="F103" s="9">
        <v>-1.2156593406593408</v>
      </c>
      <c r="I103" s="1" t="s">
        <v>25</v>
      </c>
      <c r="J103" s="2">
        <v>-157</v>
      </c>
      <c r="K103" s="2">
        <v>-157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X103" s="2"/>
      <c r="Y103" s="2"/>
      <c r="Z103" s="2"/>
    </row>
    <row r="104" spans="1:26" x14ac:dyDescent="0.3">
      <c r="A104"/>
      <c r="B104" t="s">
        <v>13</v>
      </c>
      <c r="C104" s="8">
        <v>2045.6617358593214</v>
      </c>
      <c r="D104" s="8">
        <v>-647.35824388783135</v>
      </c>
      <c r="E104" s="8">
        <v>-2693.0199797471528</v>
      </c>
      <c r="F104" s="9">
        <v>-1.3164541979448501</v>
      </c>
      <c r="I104" s="1" t="s">
        <v>13</v>
      </c>
      <c r="J104" s="2">
        <v>-647.35824388783135</v>
      </c>
      <c r="L104" s="2">
        <v>-780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/>
      <c r="X104" s="2"/>
      <c r="Y104" s="2"/>
      <c r="Z104" s="2"/>
    </row>
    <row r="105" spans="1:26" x14ac:dyDescent="0.3">
      <c r="A105" t="s">
        <v>6</v>
      </c>
      <c r="B105"/>
      <c r="C105" s="8">
        <v>2584896.4924358595</v>
      </c>
      <c r="D105" s="8">
        <v>3368940.0164861125</v>
      </c>
      <c r="E105" s="8">
        <v>784043.52405025298</v>
      </c>
      <c r="F105" s="9">
        <v>0.30331718362595428</v>
      </c>
      <c r="H105" s="1" t="s">
        <v>6</v>
      </c>
      <c r="J105" s="2">
        <v>3368940.0164861125</v>
      </c>
      <c r="K105" s="2">
        <v>170783.02000000002</v>
      </c>
      <c r="L105" s="2">
        <v>385640.26380000002</v>
      </c>
      <c r="M105" s="2">
        <v>378474.2157</v>
      </c>
      <c r="N105" s="2">
        <v>357994.45419999969</v>
      </c>
      <c r="O105" s="2">
        <v>225457.4335300003</v>
      </c>
      <c r="P105" s="2">
        <v>439521.30329999968</v>
      </c>
      <c r="Q105" s="2">
        <v>275931.99999999977</v>
      </c>
      <c r="R105" s="2">
        <v>145865.37120000014</v>
      </c>
      <c r="S105" s="2">
        <v>246634.55169999984</v>
      </c>
      <c r="T105" s="2">
        <v>493056.57740000065</v>
      </c>
      <c r="U105" s="2">
        <v>461479.39729999984</v>
      </c>
      <c r="V105" s="2"/>
      <c r="X105" s="2"/>
      <c r="Y105" s="2"/>
      <c r="Z105" s="2"/>
    </row>
    <row r="106" spans="1:26" s="1" customFormat="1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3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3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3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3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3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3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3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3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3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3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3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3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3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3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3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3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3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3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3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3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3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3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3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3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3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3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sheetProtection algorithmName="SHA-512" hashValue="YVXbIgZzDAW2RMSclsGu6biJ/SVa/WUXKu13z2Dn+L9WTGlfB2OGhwqeU8PdN1MJ23r3NEeS2tKOxBNs+BlQOw==" saltValue="+e9JI6eB1/qsH2f+fSlZZg==" spinCount="100000" sheet="1" objects="1" scenarios="1"/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workbookViewId="0">
      <selection activeCell="R6" sqref="R6:AA6"/>
    </sheetView>
  </sheetViews>
  <sheetFormatPr defaultRowHeight="14.4" x14ac:dyDescent="0.3"/>
  <cols>
    <col min="1" max="1" width="23.6640625" style="1" bestFit="1" customWidth="1"/>
    <col min="2" max="2" width="9.109375" style="1" bestFit="1" customWidth="1"/>
    <col min="3" max="3" width="8.44140625" style="1" bestFit="1" customWidth="1"/>
    <col min="4" max="4" width="9.5546875" style="1" bestFit="1" customWidth="1"/>
    <col min="5" max="5" width="8.88671875" style="1" bestFit="1" customWidth="1"/>
    <col min="6" max="6" width="9.88671875" style="1" bestFit="1" customWidth="1"/>
    <col min="7" max="7" width="8.33203125" style="1" bestFit="1" customWidth="1"/>
    <col min="8" max="8" width="9" style="1" bestFit="1" customWidth="1"/>
    <col min="9" max="9" width="9.44140625" style="1" bestFit="1" customWidth="1"/>
    <col min="10" max="10" width="8.33203125" style="1" bestFit="1" customWidth="1"/>
    <col min="11" max="11" width="8.6640625" style="1" bestFit="1" customWidth="1"/>
    <col min="12" max="12" width="9.44140625" style="1" bestFit="1" customWidth="1"/>
    <col min="13" max="13" width="8.33203125" style="1" bestFit="1" customWidth="1"/>
    <col min="14" max="16" width="6.88671875" style="1" customWidth="1"/>
    <col min="17" max="17" width="6.88671875" style="8" bestFit="1" customWidth="1"/>
    <col min="18" max="18" width="13.109375" style="8" bestFit="1" customWidth="1"/>
    <col min="19" max="19" width="14.6640625" bestFit="1" customWidth="1"/>
    <col min="20" max="27" width="13.109375" bestFit="1" customWidth="1"/>
    <col min="28" max="28" width="9.44140625" bestFit="1" customWidth="1"/>
  </cols>
  <sheetData>
    <row r="2" spans="1:31" ht="14.25" customHeight="1" x14ac:dyDescent="0.3"/>
    <row r="3" spans="1:31" hidden="1" x14ac:dyDescent="0.3"/>
    <row r="4" spans="1:31" ht="36.75" customHeight="1" x14ac:dyDescent="0.3">
      <c r="A4" s="31" t="s">
        <v>119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3">
      <c r="A5" s="17" t="s">
        <v>120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3">
      <c r="A6" s="18" t="str">
        <f>Fatturati!I7</f>
        <v>Dab Pumps</v>
      </c>
      <c r="B6" s="7">
        <f>IFERROR(Fatturati!K7/Fatturati!J7,0)</f>
        <v>5.9332400732287696E-2</v>
      </c>
      <c r="C6" s="7">
        <f>IFERROR(Fatturati!L7/Fatturati!J7,0)</f>
        <v>0.12925138219081347</v>
      </c>
      <c r="D6" s="7">
        <f>IFERROR(Fatturati!M7/Fatturati!J7,0)</f>
        <v>9.7814633415796215E-2</v>
      </c>
      <c r="E6" s="7">
        <f>IFERROR(Fatturati!N7/Fatturati!J7,0)</f>
        <v>0.13275526474028623</v>
      </c>
      <c r="F6" s="7">
        <f>IFERROR(Fatturati!O7/Fatturati!J7,0)</f>
        <v>4.6903896405220163E-2</v>
      </c>
      <c r="G6" s="7">
        <f>IFERROR(Fatturati!P7/Fatturati!J7,0)</f>
        <v>0.22484643416500147</v>
      </c>
      <c r="H6" s="7">
        <f>IFERROR(Fatturati!Q7/Fatturati!J7,0)</f>
        <v>7.1190947402197877E-2</v>
      </c>
      <c r="I6" s="7">
        <f>IFERROR(Fatturati!R7/Fatturati!J7,0)</f>
        <v>6.4614599886419169E-2</v>
      </c>
      <c r="J6" s="7">
        <f>IFERROR(Fatturati!S7/Fatturati!J7,0)</f>
        <v>3.6195564650753215E-2</v>
      </c>
      <c r="K6" s="7">
        <f>IFERROR(Fatturati!T7/Fatturati!J7,0)</f>
        <v>0.10232959927557655</v>
      </c>
      <c r="L6" s="7">
        <f>IFERROR(Fatturati!U7/Fatturati!J7,0)</f>
        <v>0.10339012763049946</v>
      </c>
      <c r="M6" s="7">
        <f>IFERROR(Fatturati!V7/Fatturati!J7,0)</f>
        <v>0</v>
      </c>
      <c r="N6" s="2"/>
      <c r="O6" s="2"/>
      <c r="P6" s="2"/>
      <c r="Q6"/>
      <c r="R6" s="19">
        <f>R7/Fatturati!$J$6</f>
        <v>5.0693398862628289E-2</v>
      </c>
      <c r="S6" s="19">
        <f>S7/Fatturati!$J$6</f>
        <v>0.11446931732617559</v>
      </c>
      <c r="T6" s="19">
        <f>T7/Fatturati!$J$6</f>
        <v>0.11234222451213541</v>
      </c>
      <c r="U6" s="19">
        <f>U7/Fatturati!$J$6</f>
        <v>0.10626323189137594</v>
      </c>
      <c r="V6" s="19">
        <f>V7/Fatturati!$J$6</f>
        <v>6.692236502481809E-2</v>
      </c>
      <c r="W6" s="19">
        <f>W7/Fatturati!$J$6</f>
        <v>0.13046278685556154</v>
      </c>
      <c r="X6" s="19">
        <f>X7/Fatturati!$J$6</f>
        <v>8.190469365726602E-2</v>
      </c>
      <c r="Y6" s="19">
        <f>Y7/Fatturati!$J$6</f>
        <v>4.3297111401865006E-2</v>
      </c>
      <c r="Z6" s="19">
        <f>Z7/Fatturati!$J$6</f>
        <v>7.3208353515669233E-2</v>
      </c>
      <c r="AA6" s="19">
        <f>AA7/Fatturati!$J$6</f>
        <v>0.14635362309426656</v>
      </c>
      <c r="AB6" s="19">
        <f>AB7/Fatturati!$J$6</f>
        <v>0.13698059183058245</v>
      </c>
      <c r="AC6" s="19">
        <f>AC7/Fatturati!$J$6</f>
        <v>0</v>
      </c>
    </row>
    <row r="7" spans="1:31" x14ac:dyDescent="0.3">
      <c r="A7" s="18" t="str">
        <f>Fatturati!I8</f>
        <v xml:space="preserve">Cordivari </v>
      </c>
      <c r="B7" s="7">
        <f>IFERROR(Fatturati!K8/Fatturati!J8,0)</f>
        <v>6.7524287583741877E-2</v>
      </c>
      <c r="C7" s="7">
        <f>IFERROR(Fatturati!L8/Fatturati!J8,0)</f>
        <v>5.7845214610776408E-2</v>
      </c>
      <c r="D7" s="7">
        <f>IFERROR(Fatturati!M8/Fatturati!J8,0)</f>
        <v>0.13752391369251085</v>
      </c>
      <c r="E7" s="7">
        <f>IFERROR(Fatturati!N8/Fatturati!J8,0)</f>
        <v>0.11097808271924922</v>
      </c>
      <c r="F7" s="7">
        <f>IFERROR(Fatturati!O8/Fatturati!J8,0)</f>
        <v>7.0668411492412084E-2</v>
      </c>
      <c r="G7" s="7">
        <f>IFERROR(Fatturati!P8/Fatturati!J8,0)</f>
        <v>9.7344669120211239E-2</v>
      </c>
      <c r="H7" s="7">
        <f>IFERROR(Fatturati!Q8/Fatturati!J8,0)</f>
        <v>8.0018326250792221E-2</v>
      </c>
      <c r="I7" s="7">
        <f>IFERROR(Fatturati!R8/Fatturati!J8,0)</f>
        <v>4.0479027213143386E-2</v>
      </c>
      <c r="J7" s="7">
        <f>IFERROR(Fatturati!S8/Fatturati!J8,0)</f>
        <v>7.0045877012105934E-2</v>
      </c>
      <c r="K7" s="7">
        <f>IFERROR(Fatturati!T8/Fatturati!J8,0)</f>
        <v>0.16690908583594055</v>
      </c>
      <c r="L7" s="7">
        <f>IFERROR(Fatturati!U8/Fatturati!J8,0)</f>
        <v>0.24121888541349842</v>
      </c>
      <c r="M7" s="7">
        <f>IFERROR(Fatturati!V8/Fatturati!J8,0)</f>
        <v>0</v>
      </c>
      <c r="N7" s="2"/>
      <c r="O7" s="2"/>
      <c r="P7" s="2"/>
      <c r="Q7"/>
      <c r="R7" s="8">
        <f>Fatturati!K6</f>
        <v>170783.02000000002</v>
      </c>
      <c r="S7" s="8">
        <f>Fatturati!L6</f>
        <v>385640.26380000002</v>
      </c>
      <c r="T7" s="8">
        <f>Fatturati!M6</f>
        <v>378474.2157</v>
      </c>
      <c r="U7" s="8">
        <f>Fatturati!N6</f>
        <v>357994.45419999969</v>
      </c>
      <c r="V7" s="8">
        <f>Fatturati!O6</f>
        <v>225457.4335300003</v>
      </c>
      <c r="W7" s="8">
        <f>Fatturati!P6</f>
        <v>439521.30329999968</v>
      </c>
      <c r="X7" s="8">
        <f>Fatturati!Q6</f>
        <v>275931.99999999977</v>
      </c>
      <c r="Y7" s="8">
        <f>Fatturati!R6</f>
        <v>145865.37120000014</v>
      </c>
      <c r="Z7" s="8">
        <f>Fatturati!S6</f>
        <v>246634.55169999984</v>
      </c>
      <c r="AA7" s="8">
        <f>Fatturati!T6</f>
        <v>493056.57740000065</v>
      </c>
      <c r="AB7" s="8">
        <f>Fatturati!U6</f>
        <v>461479.39729999984</v>
      </c>
      <c r="AC7" s="8">
        <f>Fatturati!V6</f>
        <v>0</v>
      </c>
    </row>
    <row r="8" spans="1:31" x14ac:dyDescent="0.3">
      <c r="A8" s="18" t="str">
        <f>Fatturati!I9</f>
        <v xml:space="preserve">Wavin </v>
      </c>
      <c r="B8" s="7">
        <f>IFERROR(Fatturati!K9/Fatturati!J9,0)</f>
        <v>8.1791048168082622E-2</v>
      </c>
      <c r="C8" s="7">
        <f>IFERROR(Fatturati!L9/Fatturati!J9,0)</f>
        <v>0.14627783480358922</v>
      </c>
      <c r="D8" s="7">
        <f>IFERROR(Fatturati!M9/Fatturati!J9,0)</f>
        <v>4.5675856870684386E-2</v>
      </c>
      <c r="E8" s="7">
        <f>IFERROR(Fatturati!N9/Fatturati!J9,0)</f>
        <v>0.16468753432596131</v>
      </c>
      <c r="F8" s="7">
        <f>IFERROR(Fatturati!O9/Fatturati!J9,0)</f>
        <v>0.12221239105650135</v>
      </c>
      <c r="G8" s="7">
        <f>IFERROR(Fatturati!P9/Fatturati!J9,0)</f>
        <v>0.13031021199713616</v>
      </c>
      <c r="H8" s="7">
        <f>IFERROR(Fatturati!Q9/Fatturati!J9,0)</f>
        <v>4.167006927689168E-2</v>
      </c>
      <c r="I8" s="7">
        <f>IFERROR(Fatturati!R9/Fatturati!J9,0)</f>
        <v>6.050970974914105E-2</v>
      </c>
      <c r="J8" s="7">
        <f>IFERROR(Fatturati!S9/Fatturati!J9,0)</f>
        <v>0.15017722612144119</v>
      </c>
      <c r="K8" s="7">
        <f>IFERROR(Fatturati!T9/Fatturati!J9,0)</f>
        <v>5.6688117630571092E-2</v>
      </c>
      <c r="L8" s="7">
        <f>IFERROR(Fatturati!U9/Fatturati!J9,0)</f>
        <v>0</v>
      </c>
      <c r="M8" s="7">
        <f>IFERROR(Fatturati!V9/Fatturati!J9,0)</f>
        <v>0</v>
      </c>
      <c r="N8" s="2"/>
      <c r="O8" s="2"/>
      <c r="P8" s="2"/>
      <c r="Q8"/>
    </row>
    <row r="9" spans="1:31" x14ac:dyDescent="0.3">
      <c r="A9" s="18" t="str">
        <f>Fatturati!I10</f>
        <v>Bosch</v>
      </c>
      <c r="B9" s="7">
        <f>IFERROR(Fatturati!K10/Fatturati!J10,0)</f>
        <v>1.3061383206498526E-2</v>
      </c>
      <c r="C9" s="7">
        <f>IFERROR(Fatturati!L10/Fatturati!J10,0)</f>
        <v>2.9748491091023642E-2</v>
      </c>
      <c r="D9" s="7">
        <f>IFERROR(Fatturati!M10/Fatturati!J10,0)</f>
        <v>0.35656894290389918</v>
      </c>
      <c r="E9" s="7">
        <f>IFERROR(Fatturati!N10/Fatturati!J10,0)</f>
        <v>4.3387255744918994E-2</v>
      </c>
      <c r="F9" s="7">
        <f>IFERROR(Fatturati!O10/Fatturati!J10,0)</f>
        <v>3.8565363033210037E-2</v>
      </c>
      <c r="G9" s="7">
        <f>IFERROR(Fatturati!P10/Fatturati!J10,0)</f>
        <v>8.2996865190505989E-2</v>
      </c>
      <c r="H9" s="7">
        <f>IFERROR(Fatturati!Q10/Fatturati!J10,0)</f>
        <v>4.5725368699548108E-3</v>
      </c>
      <c r="I9" s="7">
        <f>IFERROR(Fatturati!R10/Fatturati!J10,0)</f>
        <v>0</v>
      </c>
      <c r="J9" s="7">
        <f>IFERROR(Fatturati!S10/Fatturati!J10,0)</f>
        <v>2.6276449955106144E-2</v>
      </c>
      <c r="K9" s="7">
        <f>IFERROR(Fatturati!T10/Fatturati!J10,0)</f>
        <v>0.26201859037878478</v>
      </c>
      <c r="L9" s="7">
        <f>IFERROR(Fatturati!U10/Fatturati!J10,0)</f>
        <v>0.10345778719661484</v>
      </c>
      <c r="M9" s="7">
        <f>IFERROR(Fatturati!V10/Fatturati!J10,0)</f>
        <v>0</v>
      </c>
      <c r="N9" s="2"/>
      <c r="O9" s="2"/>
      <c r="P9" s="2"/>
      <c r="Q9"/>
    </row>
    <row r="10" spans="1:31" x14ac:dyDescent="0.3">
      <c r="A10" s="18" t="str">
        <f>Fatturati!I11</f>
        <v>Geberit</v>
      </c>
      <c r="B10" s="7">
        <f>IFERROR(Fatturati!K11/Fatturati!J11,0)</f>
        <v>6.7558811433575824E-2</v>
      </c>
      <c r="C10" s="7">
        <f>IFERROR(Fatturati!L11/Fatturati!J11,0)</f>
        <v>0.32555204339387628</v>
      </c>
      <c r="D10" s="7">
        <f>IFERROR(Fatturati!M11/Fatturati!J11,0)</f>
        <v>3.6109237426849704E-2</v>
      </c>
      <c r="E10" s="7">
        <f>IFERROR(Fatturati!N11/Fatturati!J11,0)</f>
        <v>4.7564517804664856E-2</v>
      </c>
      <c r="F10" s="7">
        <f>IFERROR(Fatturati!O11/Fatturati!J11,0)</f>
        <v>2.6553438390032838E-2</v>
      </c>
      <c r="G10" s="7">
        <f>IFERROR(Fatturati!P11/Fatturati!J11,0)</f>
        <v>8.0000229996565281E-2</v>
      </c>
      <c r="H10" s="7">
        <f>IFERROR(Fatturati!Q11/Fatturati!J11,0)</f>
        <v>5.2964245415043548E-2</v>
      </c>
      <c r="I10" s="7">
        <f>IFERROR(Fatturati!R11/Fatturati!J11,0)</f>
        <v>1.0226306013444387E-2</v>
      </c>
      <c r="J10" s="7">
        <f>IFERROR(Fatturati!S11/Fatturati!J11,0)</f>
        <v>5.7269423837949349E-2</v>
      </c>
      <c r="K10" s="7">
        <f>IFERROR(Fatturati!T11/Fatturati!J11,0)</f>
        <v>0.12601070790319013</v>
      </c>
      <c r="L10" s="7">
        <f>IFERROR(Fatturati!U11/Fatturati!J11,0)</f>
        <v>0.13526114742271836</v>
      </c>
      <c r="M10" s="7">
        <f>IFERROR(Fatturati!V11/Fatturati!J11,0)</f>
        <v>0</v>
      </c>
      <c r="N10" s="2"/>
      <c r="O10" s="2"/>
      <c r="P10" s="2"/>
      <c r="Q10"/>
    </row>
    <row r="11" spans="1:31" x14ac:dyDescent="0.3">
      <c r="A11" s="18" t="str">
        <f>Fatturati!I12</f>
        <v>System Group (Sa.Mi. Plastic)</v>
      </c>
      <c r="B11" s="7">
        <f>IFERROR(Fatturati!K12/Fatturati!J12,0)</f>
        <v>4.1471411132954987E-2</v>
      </c>
      <c r="C11" s="7">
        <f>IFERROR(Fatturati!L12/Fatturati!J12,0)</f>
        <v>0.34544622866873514</v>
      </c>
      <c r="D11" s="7">
        <f>IFERROR(Fatturati!M12/Fatturati!J12,0)</f>
        <v>8.1383509104467414E-2</v>
      </c>
      <c r="E11" s="7">
        <f>IFERROR(Fatturati!N12/Fatturati!J12,0)</f>
        <v>1.0662377554689888E-2</v>
      </c>
      <c r="F11" s="7">
        <f>IFERROR(Fatturati!O12/Fatturati!J12,0)</f>
        <v>0</v>
      </c>
      <c r="G11" s="7">
        <f>IFERROR(Fatturati!P12/Fatturati!J12,0)</f>
        <v>5.9993151278405522E-2</v>
      </c>
      <c r="H11" s="7">
        <f>IFERROR(Fatturati!Q12/Fatturati!J12,0)</f>
        <v>6.4874857626952775E-2</v>
      </c>
      <c r="I11" s="7">
        <f>IFERROR(Fatturati!R12/Fatturati!J12,0)</f>
        <v>2.4072717665212226E-2</v>
      </c>
      <c r="J11" s="7">
        <f>IFERROR(Fatturati!S12/Fatturati!J12,0)</f>
        <v>0.20577428490232888</v>
      </c>
      <c r="K11" s="7">
        <f>IFERROR(Fatturati!T12/Fatturati!J12,0)</f>
        <v>0.1663214620662532</v>
      </c>
      <c r="L11" s="7">
        <f>IFERROR(Fatturati!U12/Fatturati!J12,0)</f>
        <v>0</v>
      </c>
      <c r="M11" s="7">
        <f>IFERROR(Fatturati!V12/Fatturati!J12,0)</f>
        <v>0</v>
      </c>
      <c r="N11" s="2"/>
      <c r="O11" s="2"/>
      <c r="P11" s="2"/>
      <c r="Q11"/>
    </row>
    <row r="12" spans="1:31" x14ac:dyDescent="0.3">
      <c r="A12" s="18" t="str">
        <f>Fatturati!I13</f>
        <v>Caleffi</v>
      </c>
      <c r="B12" s="7">
        <f>IFERROR(Fatturati!K13/Fatturati!J13,0)</f>
        <v>0.12711521832891651</v>
      </c>
      <c r="C12" s="7">
        <f>IFERROR(Fatturati!L13/Fatturati!J13,0)</f>
        <v>9.9892070280399675E-2</v>
      </c>
      <c r="D12" s="7">
        <f>IFERROR(Fatturati!M13/Fatturati!J13,0)</f>
        <v>8.8209311524038603E-2</v>
      </c>
      <c r="E12" s="7">
        <f>IFERROR(Fatturati!N13/Fatturati!J13,0)</f>
        <v>0.10911244571844499</v>
      </c>
      <c r="F12" s="7">
        <f>IFERROR(Fatturati!O13/Fatturati!J13,0)</f>
        <v>0.11732100611601751</v>
      </c>
      <c r="G12" s="7">
        <f>IFERROR(Fatturati!P13/Fatturati!J13,0)</f>
        <v>5.4146620482324485E-2</v>
      </c>
      <c r="H12" s="7">
        <f>IFERROR(Fatturati!Q13/Fatturati!J13,0)</f>
        <v>4.8532486666760126E-2</v>
      </c>
      <c r="I12" s="7">
        <f>IFERROR(Fatturati!R13/Fatturati!J13,0)</f>
        <v>2.8953361901971415E-2</v>
      </c>
      <c r="J12" s="7">
        <f>IFERROR(Fatturati!S13/Fatturati!J13,0)</f>
        <v>6.4421255567501348E-2</v>
      </c>
      <c r="K12" s="7">
        <f>IFERROR(Fatturati!T13/Fatturati!J13,0)</f>
        <v>0.14953240887151906</v>
      </c>
      <c r="L12" s="7">
        <f>IFERROR(Fatturati!U13/Fatturati!J13,0)</f>
        <v>0.12487698068621363</v>
      </c>
      <c r="M12" s="7">
        <f>IFERROR(Fatturati!V13/Fatturati!J13,0)</f>
        <v>0</v>
      </c>
      <c r="N12" s="2"/>
      <c r="O12" s="2"/>
      <c r="P12" s="2"/>
      <c r="Q12"/>
    </row>
    <row r="13" spans="1:31" x14ac:dyDescent="0.3">
      <c r="A13" s="18" t="str">
        <f>Fatturati!I14</f>
        <v xml:space="preserve">Tenaris Dalmine </v>
      </c>
      <c r="B13" s="7">
        <f>IFERROR(Fatturati!K14/Fatturati!J14,0)</f>
        <v>0</v>
      </c>
      <c r="C13" s="7">
        <f>IFERROR(Fatturati!L14/Fatturati!J14,0)</f>
        <v>0</v>
      </c>
      <c r="D13" s="7">
        <f>IFERROR(Fatturati!M14/Fatturati!J14,0)</f>
        <v>0</v>
      </c>
      <c r="E13" s="7">
        <f>IFERROR(Fatturati!N14/Fatturati!J14,0)</f>
        <v>0.22622164633176017</v>
      </c>
      <c r="F13" s="7">
        <f>IFERROR(Fatturati!O14/Fatturati!J14,0)</f>
        <v>0.24252278991618881</v>
      </c>
      <c r="G13" s="7">
        <f>IFERROR(Fatturati!P14/Fatturati!J14,0)</f>
        <v>0</v>
      </c>
      <c r="H13" s="7">
        <f>IFERROR(Fatturati!Q14/Fatturati!J14,0)</f>
        <v>0.21489199585434496</v>
      </c>
      <c r="I13" s="7">
        <f>IFERROR(Fatturati!R14/Fatturati!J14,0)</f>
        <v>0</v>
      </c>
      <c r="J13" s="7">
        <f>IFERROR(Fatturati!S14/Fatturati!J14,0)</f>
        <v>3.7350678742299817E-2</v>
      </c>
      <c r="K13" s="7">
        <f>IFERROR(Fatturati!T14/Fatturati!J14,0)</f>
        <v>0.27901288915540623</v>
      </c>
      <c r="L13" s="7">
        <f>IFERROR(Fatturati!U14/Fatturati!J14,0)</f>
        <v>0.50926162845842837</v>
      </c>
      <c r="M13" s="7">
        <f>IFERROR(Fatturati!V14/Fatturati!J14,0)</f>
        <v>0</v>
      </c>
      <c r="N13" s="2"/>
      <c r="O13" s="2"/>
      <c r="P13" s="2"/>
      <c r="Q13"/>
    </row>
    <row r="14" spans="1:31" x14ac:dyDescent="0.3">
      <c r="A14" s="18" t="str">
        <f>Fatturati!I15</f>
        <v>Xylem</v>
      </c>
      <c r="B14" s="7">
        <f>IFERROR(Fatturati!K15/Fatturati!J15,0)</f>
        <v>0</v>
      </c>
      <c r="C14" s="7">
        <f>IFERROR(Fatturati!L15/Fatturati!J15,0)</f>
        <v>0</v>
      </c>
      <c r="D14" s="7">
        <f>IFERROR(Fatturati!M15/Fatturati!J15,0)</f>
        <v>0</v>
      </c>
      <c r="E14" s="7">
        <f>IFERROR(Fatturati!N15/Fatturati!J15,0)</f>
        <v>0</v>
      </c>
      <c r="F14" s="7">
        <f>IFERROR(Fatturati!O15/Fatturati!J15,0)</f>
        <v>0</v>
      </c>
      <c r="G14" s="7">
        <f>IFERROR(Fatturati!P15/Fatturati!J15,0)</f>
        <v>0.45854516120594596</v>
      </c>
      <c r="H14" s="7">
        <f>IFERROR(Fatturati!Q15/Fatturati!J15,0)</f>
        <v>7.0893161008316496E-2</v>
      </c>
      <c r="I14" s="7">
        <f>IFERROR(Fatturati!R15/Fatturati!J15,0)</f>
        <v>0.10234764741185501</v>
      </c>
      <c r="J14" s="7">
        <f>IFERROR(Fatturati!S15/Fatturati!J15,0)</f>
        <v>0.11494424600781525</v>
      </c>
      <c r="K14" s="7">
        <f>IFERROR(Fatturati!T15/Fatturati!J15,0)</f>
        <v>0.20009578119527907</v>
      </c>
      <c r="L14" s="7">
        <f>IFERROR(Fatturati!U15/Fatturati!J15,0)</f>
        <v>0.39143084354297164</v>
      </c>
      <c r="M14" s="7">
        <f>IFERROR(Fatturati!V15/Fatturati!J15,0)</f>
        <v>0</v>
      </c>
      <c r="N14" s="2"/>
      <c r="O14" s="2"/>
      <c r="P14" s="2"/>
      <c r="Q14"/>
    </row>
    <row r="15" spans="1:31" x14ac:dyDescent="0.3">
      <c r="A15" s="18" t="str">
        <f>Fatturati!I16</f>
        <v>Atusa</v>
      </c>
      <c r="B15" s="7">
        <f>IFERROR(Fatturati!K16/Fatturati!J16,0)</f>
        <v>6.6361793176868342E-2</v>
      </c>
      <c r="C15" s="7">
        <f>IFERROR(Fatturati!L16/Fatturati!J16,0)</f>
        <v>7.4643285856603916E-2</v>
      </c>
      <c r="D15" s="7">
        <f>IFERROR(Fatturati!M16/Fatturati!J16,0)</f>
        <v>0.1318869759471698</v>
      </c>
      <c r="E15" s="7">
        <f>IFERROR(Fatturati!N16/Fatturati!J16,0)</f>
        <v>7.8527030221081984E-2</v>
      </c>
      <c r="F15" s="7">
        <f>IFERROR(Fatturati!O16/Fatturati!J16,0)</f>
        <v>1.5231275719996364E-2</v>
      </c>
      <c r="G15" s="7">
        <f>IFERROR(Fatturati!P16/Fatturati!J16,0)</f>
        <v>0.21606784525149755</v>
      </c>
      <c r="H15" s="7">
        <f>IFERROR(Fatturati!Q16/Fatturati!J16,0)</f>
        <v>9.3624133538022125E-2</v>
      </c>
      <c r="I15" s="7">
        <f>IFERROR(Fatturati!R16/Fatturati!J16,0)</f>
        <v>9.835583113978999E-2</v>
      </c>
      <c r="J15" s="7">
        <f>IFERROR(Fatturati!S16/Fatturati!J16,0)</f>
        <v>0</v>
      </c>
      <c r="K15" s="7">
        <f>IFERROR(Fatturati!T16/Fatturati!J16,0)</f>
        <v>0.22530182914896993</v>
      </c>
      <c r="L15" s="7">
        <f>IFERROR(Fatturati!U16/Fatturati!J16,0)</f>
        <v>0</v>
      </c>
      <c r="M15" s="7">
        <f>IFERROR(Fatturati!V16/Fatturati!J16,0)</f>
        <v>0</v>
      </c>
      <c r="N15" s="2"/>
      <c r="O15" s="2"/>
      <c r="P15" s="2"/>
      <c r="Q15"/>
    </row>
    <row r="16" spans="1:31" x14ac:dyDescent="0.3">
      <c r="A16" s="18" t="str">
        <f>Fatturati!I17</f>
        <v xml:space="preserve">Effebi </v>
      </c>
      <c r="B16" s="7">
        <f>IFERROR(Fatturati!K17/Fatturati!J17,0)</f>
        <v>0</v>
      </c>
      <c r="C16" s="7">
        <f>IFERROR(Fatturati!L17/Fatturati!J17,0)</f>
        <v>0.23825119700960445</v>
      </c>
      <c r="D16" s="7">
        <f>IFERROR(Fatturati!M17/Fatturati!J17,0)</f>
        <v>2.4323091012371272E-2</v>
      </c>
      <c r="E16" s="7">
        <f>IFERROR(Fatturati!N17/Fatturati!J17,0)</f>
        <v>1.0859351315167671E-2</v>
      </c>
      <c r="F16" s="7">
        <f>IFERROR(Fatturati!O17/Fatturati!J17,0)</f>
        <v>2.4007762487347435E-2</v>
      </c>
      <c r="G16" s="7">
        <f>IFERROR(Fatturati!P17/Fatturati!J17,0)</f>
        <v>0.48733775784300876</v>
      </c>
      <c r="H16" s="7">
        <f>IFERROR(Fatturati!Q17/Fatturati!J17,0)</f>
        <v>8.7394314266318288E-2</v>
      </c>
      <c r="I16" s="7">
        <f>IFERROR(Fatturati!R17/Fatturati!J17,0)</f>
        <v>1.051733248284719E-3</v>
      </c>
      <c r="J16" s="7">
        <f>IFERROR(Fatturati!S17/Fatturati!J17,0)</f>
        <v>3.9324958207708739E-2</v>
      </c>
      <c r="K16" s="7">
        <f>IFERROR(Fatturati!T17/Fatturati!J17,0)</f>
        <v>7.9411997890001765E-2</v>
      </c>
      <c r="L16" s="7">
        <f>IFERROR(Fatturati!U17/Fatturati!J17,0)</f>
        <v>0</v>
      </c>
      <c r="M16" s="7">
        <f>IFERROR(Fatturati!V17/Fatturati!J17,0)</f>
        <v>0</v>
      </c>
      <c r="N16" s="2"/>
      <c r="O16" s="2"/>
      <c r="P16" s="2"/>
      <c r="Q16"/>
    </row>
    <row r="17" spans="1:17" x14ac:dyDescent="0.3">
      <c r="A17" s="18" t="str">
        <f>Fatturati!I18</f>
        <v>Panasonic</v>
      </c>
      <c r="B17" s="7">
        <f>IFERROR(Fatturati!K18/Fatturati!J18,0)</f>
        <v>9.4378273874478787E-3</v>
      </c>
      <c r="C17" s="7">
        <f>IFERROR(Fatturati!L18/Fatturati!J18,0)</f>
        <v>7.6220343761257373E-2</v>
      </c>
      <c r="D17" s="7">
        <f>IFERROR(Fatturati!M18/Fatturati!J18,0)</f>
        <v>0.14680435040994352</v>
      </c>
      <c r="E17" s="7">
        <f>IFERROR(Fatturati!N18/Fatturati!J18,0)</f>
        <v>6.0423416328167334E-2</v>
      </c>
      <c r="F17" s="7">
        <f>IFERROR(Fatturati!O18/Fatturati!J18,0)</f>
        <v>7.6925129225935987E-2</v>
      </c>
      <c r="G17" s="7">
        <f>IFERROR(Fatturati!P18/Fatturati!J18,0)</f>
        <v>8.7899400377000086E-2</v>
      </c>
      <c r="H17" s="7">
        <f>IFERROR(Fatturati!Q18/Fatturati!J18,0)</f>
        <v>0.33804281935255004</v>
      </c>
      <c r="I17" s="7">
        <f>IFERROR(Fatturati!R18/Fatturati!J18,0)</f>
        <v>8.6946823564544903E-2</v>
      </c>
      <c r="J17" s="7">
        <f>IFERROR(Fatturati!S18/Fatturati!J18,0)</f>
        <v>5.3869312278244548E-2</v>
      </c>
      <c r="K17" s="7">
        <f>IFERROR(Fatturati!T18/Fatturati!J18,0)</f>
        <v>5.8736282447326572E-2</v>
      </c>
      <c r="L17" s="7">
        <f>IFERROR(Fatturati!U18/Fatturati!J18,0)</f>
        <v>0</v>
      </c>
      <c r="M17" s="7">
        <f>IFERROR(Fatturati!V18/Fatturati!J18,0)</f>
        <v>0</v>
      </c>
      <c r="N17" s="2"/>
      <c r="O17" s="2"/>
      <c r="P17" s="2"/>
      <c r="Q17"/>
    </row>
    <row r="18" spans="1:17" x14ac:dyDescent="0.3">
      <c r="A18" s="18" t="str">
        <f>Fatturati!I19</f>
        <v>Itap</v>
      </c>
      <c r="B18" s="7">
        <f>IFERROR(Fatturati!K19/Fatturati!J19,0)</f>
        <v>0</v>
      </c>
      <c r="C18" s="7">
        <f>IFERROR(Fatturati!L19/Fatturati!J19,0)</f>
        <v>8.4727844201048109E-3</v>
      </c>
      <c r="D18" s="7">
        <f>IFERROR(Fatturati!M19/Fatturati!J19,0)</f>
        <v>0.15432374043349059</v>
      </c>
      <c r="E18" s="7">
        <f>IFERROR(Fatturati!N19/Fatturati!J19,0)</f>
        <v>0</v>
      </c>
      <c r="F18" s="7">
        <f>IFERROR(Fatturati!O19/Fatturati!J19,0)</f>
        <v>0.41149979470097792</v>
      </c>
      <c r="G18" s="7">
        <f>IFERROR(Fatturati!P19/Fatturati!J19,0)</f>
        <v>2.2360119717058403E-2</v>
      </c>
      <c r="H18" s="7">
        <f>IFERROR(Fatturati!Q19/Fatturati!J19,0)</f>
        <v>7.3616194861222378E-3</v>
      </c>
      <c r="I18" s="7">
        <f>IFERROR(Fatturati!R19/Fatturati!J19,0)</f>
        <v>0</v>
      </c>
      <c r="J18" s="7">
        <f>IFERROR(Fatturati!S19/Fatturati!J19,0)</f>
        <v>8.9702246927969645E-2</v>
      </c>
      <c r="K18" s="7">
        <f>IFERROR(Fatturati!T19/Fatturati!J19,0)</f>
        <v>8.9754735471906488E-2</v>
      </c>
      <c r="L18" s="7">
        <f>IFERROR(Fatturati!U19/Fatturati!J19,0)</f>
        <v>0</v>
      </c>
      <c r="M18" s="7">
        <f>IFERROR(Fatturati!V19/Fatturati!J19,0)</f>
        <v>0</v>
      </c>
      <c r="N18" s="2"/>
      <c r="O18" s="2"/>
      <c r="P18" s="2"/>
      <c r="Q18"/>
    </row>
    <row r="19" spans="1:17" x14ac:dyDescent="0.3">
      <c r="A19" s="18" t="str">
        <f>Fatturati!I20</f>
        <v>Giacomini</v>
      </c>
      <c r="B19" s="7">
        <f>IFERROR(Fatturati!K20/Fatturati!J20,0)</f>
        <v>4.3152616182569811E-2</v>
      </c>
      <c r="C19" s="7">
        <f>IFERROR(Fatturati!L20/Fatturati!J20,0)</f>
        <v>0.18367177433232032</v>
      </c>
      <c r="D19" s="7">
        <f>IFERROR(Fatturati!M20/Fatturati!J20,0)</f>
        <v>0.49028604101940143</v>
      </c>
      <c r="E19" s="7">
        <f>IFERROR(Fatturati!N20/Fatturati!J20,0)</f>
        <v>1.6125120420139243E-2</v>
      </c>
      <c r="F19" s="7">
        <f>IFERROR(Fatturati!O20/Fatturati!J20,0)</f>
        <v>-1.9019268577220323E-3</v>
      </c>
      <c r="G19" s="7">
        <f>IFERROR(Fatturati!P20/Fatturati!J20,0)</f>
        <v>5.3184037201185856E-3</v>
      </c>
      <c r="H19" s="7">
        <f>IFERROR(Fatturati!Q20/Fatturati!J20,0)</f>
        <v>4.6154888414058279E-2</v>
      </c>
      <c r="I19" s="7">
        <f>IFERROR(Fatturati!R20/Fatturati!J20,0)</f>
        <v>3.2823379730936362E-3</v>
      </c>
      <c r="J19" s="7">
        <f>IFERROR(Fatturati!S20/Fatturati!J20,0)</f>
        <v>4.1327785312740034E-2</v>
      </c>
      <c r="K19" s="7">
        <f>IFERROR(Fatturati!T20/Fatturati!J20,0)</f>
        <v>0.13310412294167936</v>
      </c>
      <c r="L19" s="7">
        <f>IFERROR(Fatturati!U20/Fatturati!J20,0)</f>
        <v>0.26873303786646008</v>
      </c>
      <c r="M19" s="7">
        <f>IFERROR(Fatturati!V20/Fatturati!J20,0)</f>
        <v>0</v>
      </c>
      <c r="N19" s="2"/>
      <c r="O19" s="2"/>
      <c r="P19" s="2"/>
      <c r="Q19"/>
    </row>
    <row r="20" spans="1:17" x14ac:dyDescent="0.3">
      <c r="A20" s="18" t="str">
        <f>Fatturati!I21</f>
        <v>Sabiana</v>
      </c>
      <c r="B20" s="7">
        <f>IFERROR(Fatturati!K21/Fatturati!J21,0)</f>
        <v>0</v>
      </c>
      <c r="C20" s="7">
        <f>IFERROR(Fatturati!L21/Fatturati!J21,0)</f>
        <v>0</v>
      </c>
      <c r="D20" s="7">
        <f>IFERROR(Fatturati!M21/Fatturati!J21,0)</f>
        <v>0</v>
      </c>
      <c r="E20" s="7">
        <f>IFERROR(Fatturati!N21/Fatturati!J21,0)</f>
        <v>0.43806090455229235</v>
      </c>
      <c r="F20" s="7">
        <f>IFERROR(Fatturati!O21/Fatturati!J21,0)</f>
        <v>5.1665291400219786E-4</v>
      </c>
      <c r="G20" s="7">
        <f>IFERROR(Fatturati!P21/Fatturati!J21,0)</f>
        <v>5.0043017747948716E-3</v>
      </c>
      <c r="H20" s="7">
        <f>IFERROR(Fatturati!Q21/Fatturati!J21,0)</f>
        <v>0.12295390735607613</v>
      </c>
      <c r="I20" s="7">
        <f>IFERROR(Fatturati!R21/Fatturati!J21,0)</f>
        <v>7.7240710489868913E-2</v>
      </c>
      <c r="J20" s="7">
        <f>IFERROR(Fatturati!S21/Fatturati!J21,0)</f>
        <v>0.3039780624608352</v>
      </c>
      <c r="K20" s="7">
        <f>IFERROR(Fatturati!T21/Fatturati!J21,0)</f>
        <v>4.7940661079262939E-2</v>
      </c>
      <c r="L20" s="7">
        <f>IFERROR(Fatturati!U21/Fatturati!J21,0)</f>
        <v>2.5598653347891579E-2</v>
      </c>
      <c r="M20" s="7">
        <f>IFERROR(Fatturati!V21/Fatturati!J21,0)</f>
        <v>0</v>
      </c>
      <c r="N20" s="2"/>
      <c r="O20" s="2"/>
      <c r="P20" s="2"/>
      <c r="Q20"/>
    </row>
    <row r="21" spans="1:17" x14ac:dyDescent="0.3">
      <c r="A21" s="18" t="str">
        <f>Fatturati!I22</f>
        <v xml:space="preserve">General Fittings </v>
      </c>
      <c r="B21" s="7">
        <f>IFERROR(Fatturati!K22/Fatturati!J22,0)</f>
        <v>0</v>
      </c>
      <c r="C21" s="7">
        <f>IFERROR(Fatturati!L22/Fatturati!J22,0)</f>
        <v>0.31289663721113403</v>
      </c>
      <c r="D21" s="7">
        <f>IFERROR(Fatturati!M22/Fatturati!J22,0)</f>
        <v>7.3925685858366966E-2</v>
      </c>
      <c r="E21" s="7">
        <f>IFERROR(Fatturati!N22/Fatturati!J22,0)</f>
        <v>4.8967874896444975E-2</v>
      </c>
      <c r="F21" s="7">
        <f>IFERROR(Fatturati!O22/Fatturati!J22,0)</f>
        <v>2.3209388482587891E-15</v>
      </c>
      <c r="G21" s="7">
        <f>IFERROR(Fatturati!P22/Fatturati!J22,0)</f>
        <v>0.13924414634480639</v>
      </c>
      <c r="H21" s="7">
        <f>IFERROR(Fatturati!Q22/Fatturati!J22,0)</f>
        <v>0</v>
      </c>
      <c r="I21" s="7">
        <f>IFERROR(Fatturati!R22/Fatturati!J22,0)</f>
        <v>0.18849154872402721</v>
      </c>
      <c r="J21" s="7">
        <f>IFERROR(Fatturati!S22/Fatturati!J22,0)</f>
        <v>0.11230908603728357</v>
      </c>
      <c r="K21" s="7">
        <f>IFERROR(Fatturati!T22/Fatturati!J22,0)</f>
        <v>0.12416502092793454</v>
      </c>
      <c r="L21" s="7">
        <f>IFERROR(Fatturati!U22/Fatturati!J22,0)</f>
        <v>0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3">
      <c r="A22" s="18" t="str">
        <f>Fatturati!I23</f>
        <v xml:space="preserve">L'isolante K-Flex </v>
      </c>
      <c r="B22" s="7">
        <f>IFERROR(Fatturati!K23/Fatturati!J23,0)</f>
        <v>0</v>
      </c>
      <c r="C22" s="7">
        <f>IFERROR(Fatturati!L23/Fatturati!J23,0)</f>
        <v>0</v>
      </c>
      <c r="D22" s="7">
        <f>IFERROR(Fatturati!M23/Fatturati!J23,0)</f>
        <v>0.33630605855819184</v>
      </c>
      <c r="E22" s="7">
        <f>IFERROR(Fatturati!N23/Fatturati!J23,0)</f>
        <v>0.12669737945578008</v>
      </c>
      <c r="F22" s="7">
        <f>IFERROR(Fatturati!O23/Fatturati!J23,0)</f>
        <v>0</v>
      </c>
      <c r="G22" s="7">
        <f>IFERROR(Fatturati!P23/Fatturati!J23,0)</f>
        <v>0.12326648984676505</v>
      </c>
      <c r="H22" s="7">
        <f>IFERROR(Fatturati!Q23/Fatturati!J23,0)</f>
        <v>0</v>
      </c>
      <c r="I22" s="7">
        <f>IFERROR(Fatturati!R23/Fatturati!J23,0)</f>
        <v>3.1935719927046649E-2</v>
      </c>
      <c r="J22" s="7">
        <f>IFERROR(Fatturati!S23/Fatturati!J23,0)</f>
        <v>0</v>
      </c>
      <c r="K22" s="7">
        <f>IFERROR(Fatturati!T23/Fatturati!J23,0)</f>
        <v>0.38179435221221636</v>
      </c>
      <c r="L22" s="7">
        <f>IFERROR(Fatturati!U23/Fatturati!J23,0)</f>
        <v>0</v>
      </c>
      <c r="M22" s="7">
        <f>IFERROR(Fatturati!V23/Fatturati!J23,0)</f>
        <v>0</v>
      </c>
      <c r="N22" s="2"/>
      <c r="O22" s="2"/>
      <c r="P22" s="2"/>
      <c r="Q22"/>
    </row>
    <row r="23" spans="1:17" x14ac:dyDescent="0.3">
      <c r="A23" s="18" t="str">
        <f>Fatturati!I24</f>
        <v xml:space="preserve">Rubinetterie Bresciane </v>
      </c>
      <c r="B23" s="7">
        <f>IFERROR(Fatturati!K24/Fatturati!J24,0)</f>
        <v>0</v>
      </c>
      <c r="C23" s="7">
        <f>IFERROR(Fatturati!L24/Fatturati!J24,0)</f>
        <v>0</v>
      </c>
      <c r="D23" s="7">
        <f>IFERROR(Fatturati!M24/Fatturati!J24,0)</f>
        <v>0.34878394510469829</v>
      </c>
      <c r="E23" s="7">
        <f>IFERROR(Fatturati!N24/Fatturati!J24,0)</f>
        <v>0.11155834367877007</v>
      </c>
      <c r="F23" s="7">
        <f>IFERROR(Fatturati!O24/Fatturati!J24,0)</f>
        <v>0</v>
      </c>
      <c r="G23" s="7">
        <f>IFERROR(Fatturati!P24/Fatturati!J24,0)</f>
        <v>0.14133425265604191</v>
      </c>
      <c r="H23" s="7">
        <f>IFERROR(Fatturati!Q24/Fatturati!J24,0)</f>
        <v>5.468930987837918E-2</v>
      </c>
      <c r="I23" s="7">
        <f>IFERROR(Fatturati!R24/Fatturati!J24,0)</f>
        <v>0</v>
      </c>
      <c r="J23" s="7">
        <f>IFERROR(Fatturati!S24/Fatturati!J24,0)</f>
        <v>0</v>
      </c>
      <c r="K23" s="7">
        <f>IFERROR(Fatturati!T24/Fatturati!J24,0)</f>
        <v>0.30339697075832522</v>
      </c>
      <c r="L23" s="7">
        <f>IFERROR(Fatturati!U24/Fatturati!J24,0)</f>
        <v>0.15754831792673155</v>
      </c>
      <c r="M23" s="7">
        <f>IFERROR(Fatturati!V24/Fatturati!J24,0)</f>
        <v>0</v>
      </c>
      <c r="N23" s="2"/>
      <c r="O23" s="2"/>
      <c r="P23" s="2"/>
      <c r="Q23"/>
    </row>
    <row r="24" spans="1:17" x14ac:dyDescent="0.3">
      <c r="A24" s="18" t="str">
        <f>Fatturati!I25</f>
        <v>Varem</v>
      </c>
      <c r="B24" s="7">
        <f>IFERROR(Fatturati!K25/Fatturati!J25,0)</f>
        <v>1.3346998041143953E-3</v>
      </c>
      <c r="C24" s="7">
        <f>IFERROR(Fatturati!L25/Fatturati!J25,0)</f>
        <v>-1.3346998041143953E-3</v>
      </c>
      <c r="D24" s="7">
        <f>IFERROR(Fatturati!M25/Fatturati!J25,0)</f>
        <v>0</v>
      </c>
      <c r="E24" s="7">
        <f>IFERROR(Fatturati!N25/Fatturati!J25,0)</f>
        <v>0</v>
      </c>
      <c r="F24" s="7">
        <f>IFERROR(Fatturati!O25/Fatturati!J25,0)</f>
        <v>0</v>
      </c>
      <c r="G24" s="7">
        <f>IFERROR(Fatturati!P25/Fatturati!J25,0)</f>
        <v>0</v>
      </c>
      <c r="H24" s="7">
        <f>IFERROR(Fatturati!Q25/Fatturati!J25,0)</f>
        <v>0</v>
      </c>
      <c r="I24" s="7">
        <f>IFERROR(Fatturati!R25/Fatturati!J25,0)</f>
        <v>0.11704874188525156</v>
      </c>
      <c r="J24" s="7">
        <f>IFERROR(Fatturati!S25/Fatturati!J25,0)</f>
        <v>4.5068033987507366E-3</v>
      </c>
      <c r="K24" s="7">
        <f>IFERROR(Fatturati!T25/Fatturati!J25,0)</f>
        <v>0</v>
      </c>
      <c r="L24" s="7">
        <f>IFERROR(Fatturati!U25/Fatturati!J25,0)</f>
        <v>1.1862762130483098</v>
      </c>
      <c r="M24" s="7">
        <f>IFERROR(Fatturati!V25/Fatturati!J25,0)</f>
        <v>0</v>
      </c>
      <c r="N24" s="2"/>
      <c r="O24" s="2"/>
      <c r="P24" s="2"/>
      <c r="Q24"/>
    </row>
    <row r="25" spans="1:17" x14ac:dyDescent="0.3">
      <c r="A25" s="18" t="str">
        <f>Fatturati!I26</f>
        <v>Ebara</v>
      </c>
      <c r="B25" s="7">
        <f>IFERROR(Fatturati!K26/Fatturati!J26,0)</f>
        <v>0</v>
      </c>
      <c r="C25" s="7">
        <f>IFERROR(Fatturati!L26/Fatturati!J26,0)</f>
        <v>0.14523568455394306</v>
      </c>
      <c r="D25" s="7">
        <f>IFERROR(Fatturati!M26/Fatturati!J26,0)</f>
        <v>4.6665121814182461E-2</v>
      </c>
      <c r="E25" s="7">
        <f>IFERROR(Fatturati!N26/Fatturati!J26,0)</f>
        <v>2.6146147532130192E-2</v>
      </c>
      <c r="F25" s="7">
        <f>IFERROR(Fatturati!O26/Fatturati!J26,0)</f>
        <v>8.1423020673780044E-2</v>
      </c>
      <c r="G25" s="7">
        <f>IFERROR(Fatturati!P26/Fatturati!J26,0)</f>
        <v>0.1941071890447523</v>
      </c>
      <c r="H25" s="7">
        <f>IFERROR(Fatturati!Q26/Fatturati!J26,0)</f>
        <v>0.22636928576854332</v>
      </c>
      <c r="I25" s="7">
        <f>IFERROR(Fatturati!R26/Fatturati!J26,0)</f>
        <v>0.12780833829320717</v>
      </c>
      <c r="J25" s="7">
        <f>IFERROR(Fatturati!S26/Fatturati!J26,0)</f>
        <v>2.7980419475525788E-2</v>
      </c>
      <c r="K25" s="7">
        <f>IFERROR(Fatturati!T26/Fatturati!J26,0)</f>
        <v>6.8024149698128811E-2</v>
      </c>
      <c r="L25" s="7">
        <f>IFERROR(Fatturati!U26/Fatturati!J26,0)</f>
        <v>0.14913146918996856</v>
      </c>
      <c r="M25" s="7">
        <f>IFERROR(Fatturati!V26/Fatturati!J26,0)</f>
        <v>0</v>
      </c>
      <c r="N25" s="2"/>
      <c r="O25" s="2"/>
      <c r="P25" s="2"/>
      <c r="Q25"/>
    </row>
    <row r="26" spans="1:17" x14ac:dyDescent="0.3">
      <c r="A26" s="18" t="str">
        <f>Fatturati!I27</f>
        <v xml:space="preserve">Global </v>
      </c>
      <c r="B26" s="7">
        <f>IFERROR(Fatturati!K27/Fatturati!J27,0)</f>
        <v>0</v>
      </c>
      <c r="C26" s="7">
        <f>IFERROR(Fatturati!L27/Fatturati!J27,0)</f>
        <v>0.30600137790847931</v>
      </c>
      <c r="D26" s="7">
        <f>IFERROR(Fatturati!M27/Fatturati!J27,0)</f>
        <v>0</v>
      </c>
      <c r="E26" s="7">
        <f>IFERROR(Fatturati!N27/Fatturati!J27,0)</f>
        <v>0</v>
      </c>
      <c r="F26" s="7">
        <f>IFERROR(Fatturati!O27/Fatturati!J27,0)</f>
        <v>0</v>
      </c>
      <c r="G26" s="7">
        <f>IFERROR(Fatturati!P27/Fatturati!J27,0)</f>
        <v>0.34458345981347316</v>
      </c>
      <c r="H26" s="7">
        <f>IFERROR(Fatturati!Q27/Fatturati!J27,0)</f>
        <v>0</v>
      </c>
      <c r="I26" s="7">
        <f>IFERROR(Fatturati!R27/Fatturati!J27,0)</f>
        <v>0</v>
      </c>
      <c r="J26" s="7">
        <f>IFERROR(Fatturati!S27/Fatturati!J27,0)</f>
        <v>0.34941516227804753</v>
      </c>
      <c r="K26" s="7">
        <f>IFERROR(Fatturati!T27/Fatturati!J27,0)</f>
        <v>0</v>
      </c>
      <c r="L26" s="7">
        <f>IFERROR(Fatturati!U27/Fatturati!J27,0)</f>
        <v>0.41328972749249659</v>
      </c>
      <c r="M26" s="7">
        <f>IFERROR(Fatturati!V27/Fatturati!J27,0)</f>
        <v>0</v>
      </c>
      <c r="N26" s="2"/>
      <c r="O26" s="2"/>
      <c r="P26" s="2"/>
      <c r="Q26"/>
    </row>
    <row r="27" spans="1:17" x14ac:dyDescent="0.3">
      <c r="A27" s="18" t="str">
        <f>Fatturati!I28</f>
        <v>Unidelta</v>
      </c>
      <c r="B27" s="7">
        <f>IFERROR(Fatturati!K28/Fatturati!J28,0)</f>
        <v>0</v>
      </c>
      <c r="C27" s="7">
        <f>IFERROR(Fatturati!L28/Fatturati!J28,0)</f>
        <v>0.25113324260473247</v>
      </c>
      <c r="D27" s="7">
        <f>IFERROR(Fatturati!M28/Fatturati!J28,0)</f>
        <v>1.0463195886854787E-2</v>
      </c>
      <c r="E27" s="7">
        <f>IFERROR(Fatturati!N28/Fatturati!J28,0)</f>
        <v>0.40246037542958774</v>
      </c>
      <c r="F27" s="7">
        <f>IFERROR(Fatturati!O28/Fatturati!J28,0)</f>
        <v>6.0881788590251458E-2</v>
      </c>
      <c r="G27" s="7">
        <f>IFERROR(Fatturati!P28/Fatturati!J28,0)</f>
        <v>0</v>
      </c>
      <c r="H27" s="7">
        <f>IFERROR(Fatturati!Q28/Fatturati!J28,0)</f>
        <v>0.20776319835183579</v>
      </c>
      <c r="I27" s="7">
        <f>IFERROR(Fatturati!R28/Fatturati!J28,0)</f>
        <v>6.7298199136737694E-2</v>
      </c>
      <c r="J27" s="7">
        <f>IFERROR(Fatturati!S28/Fatturati!J28,0)</f>
        <v>0</v>
      </c>
      <c r="K27" s="7">
        <f>IFERROR(Fatturati!T28/Fatturati!J28,0)</f>
        <v>0</v>
      </c>
      <c r="L27" s="7">
        <f>IFERROR(Fatturati!U28/Fatturati!J28,0)</f>
        <v>0</v>
      </c>
      <c r="M27" s="7">
        <f>IFERROR(Fatturati!V28/Fatturati!J28,0)</f>
        <v>0</v>
      </c>
      <c r="N27" s="2"/>
      <c r="O27" s="2"/>
      <c r="P27" s="2"/>
      <c r="Q27"/>
    </row>
    <row r="28" spans="1:17" x14ac:dyDescent="0.3">
      <c r="A28" s="18" t="str">
        <f>Fatturati!I29</f>
        <v>Wilo</v>
      </c>
      <c r="B28" s="7">
        <f>IFERROR(Fatturati!K29/Fatturati!J29,0)</f>
        <v>0</v>
      </c>
      <c r="C28" s="7">
        <f>IFERROR(Fatturati!L29/Fatturati!J29,0)</f>
        <v>0</v>
      </c>
      <c r="D28" s="7">
        <f>IFERROR(Fatturati!M29/Fatturati!J29,0)</f>
        <v>4.493042523652125E-2</v>
      </c>
      <c r="E28" s="7">
        <f>IFERROR(Fatturati!N29/Fatturati!J29,0)</f>
        <v>0.40965315209398251</v>
      </c>
      <c r="F28" s="7">
        <f>IFERROR(Fatturati!O29/Fatturati!J29,0)</f>
        <v>0.17791699553241802</v>
      </c>
      <c r="G28" s="7">
        <f>IFERROR(Fatturati!P29/Fatturati!J29,0)</f>
        <v>6.5823072971503624E-2</v>
      </c>
      <c r="H28" s="7">
        <f>IFERROR(Fatturati!Q29/Fatturati!J29,0)</f>
        <v>8.0641127214508418E-2</v>
      </c>
      <c r="I28" s="7">
        <f>IFERROR(Fatturati!R29/Fatturati!J29,0)</f>
        <v>2.808151577282578E-2</v>
      </c>
      <c r="J28" s="7">
        <f>IFERROR(Fatturati!S29/Fatturati!J29,0)</f>
        <v>3.9089469955773483E-2</v>
      </c>
      <c r="K28" s="7">
        <f>IFERROR(Fatturati!T29/Fatturati!J29,0)</f>
        <v>0.15386424122246695</v>
      </c>
      <c r="L28" s="7">
        <f>IFERROR(Fatturati!U29/Fatturati!J29,0)</f>
        <v>0</v>
      </c>
      <c r="M28" s="7">
        <f>IFERROR(Fatturati!V29/Fatturati!J29,0)</f>
        <v>0</v>
      </c>
      <c r="N28" s="2"/>
      <c r="O28" s="2"/>
      <c r="P28" s="2"/>
      <c r="Q28"/>
    </row>
    <row r="29" spans="1:17" x14ac:dyDescent="0.3">
      <c r="A29" s="18" t="str">
        <f>Fatturati!I30</f>
        <v>Vortice</v>
      </c>
      <c r="B29" s="7">
        <f>IFERROR(Fatturati!K30/Fatturati!J30,0)</f>
        <v>1.7068598632184247E-2</v>
      </c>
      <c r="C29" s="7">
        <f>IFERROR(Fatturati!L30/Fatturati!J30,0)</f>
        <v>0.10167404020309392</v>
      </c>
      <c r="D29" s="7">
        <f>IFERROR(Fatturati!M30/Fatturati!J30,0)</f>
        <v>0.10242940704890283</v>
      </c>
      <c r="E29" s="7">
        <f>IFERROR(Fatturati!N30/Fatturati!J30,0)</f>
        <v>0.11264942545800054</v>
      </c>
      <c r="F29" s="7">
        <f>IFERROR(Fatturati!O30/Fatturati!J30,0)</f>
        <v>2.6122311628413348E-2</v>
      </c>
      <c r="G29" s="7">
        <f>IFERROR(Fatturati!P30/Fatturati!J30,0)</f>
        <v>2.7997664222017701E-2</v>
      </c>
      <c r="H29" s="7">
        <f>IFERROR(Fatturati!Q30/Fatturati!J30,0)</f>
        <v>0.36468382869641808</v>
      </c>
      <c r="I29" s="7">
        <f>IFERROR(Fatturati!R30/Fatturati!J30,0)</f>
        <v>0</v>
      </c>
      <c r="J29" s="7">
        <f>IFERROR(Fatturati!S30/Fatturati!J30,0)</f>
        <v>0.12814790621257549</v>
      </c>
      <c r="K29" s="7">
        <f>IFERROR(Fatturati!T30/Fatturati!J30,0)</f>
        <v>0.11922681789839386</v>
      </c>
      <c r="L29" s="7">
        <f>IFERROR(Fatturati!U30/Fatturati!J30,0)</f>
        <v>0</v>
      </c>
      <c r="M29" s="7">
        <f>IFERROR(Fatturati!V30/Fatturati!J30,0)</f>
        <v>0</v>
      </c>
      <c r="N29" s="2"/>
      <c r="O29" s="2"/>
      <c r="P29" s="2"/>
      <c r="Q29"/>
    </row>
    <row r="30" spans="1:17" x14ac:dyDescent="0.3">
      <c r="A30" s="18" t="str">
        <f>Fatturati!I31</f>
        <v>Fluidmaster</v>
      </c>
      <c r="B30" s="7">
        <f>IFERROR(Fatturati!K31/Fatturati!J31,0)</f>
        <v>0.40307593077789233</v>
      </c>
      <c r="C30" s="7">
        <f>IFERROR(Fatturati!L31/Fatturati!J31,0)</f>
        <v>4.1053709446434522E-2</v>
      </c>
      <c r="D30" s="7">
        <f>IFERROR(Fatturati!M31/Fatturati!J31,0)</f>
        <v>0</v>
      </c>
      <c r="E30" s="7">
        <f>IFERROR(Fatturati!N31/Fatturati!J31,0)</f>
        <v>7.5419701844975415E-2</v>
      </c>
      <c r="F30" s="7">
        <f>IFERROR(Fatturati!O31/Fatturati!J31,0)</f>
        <v>0</v>
      </c>
      <c r="G30" s="7">
        <f>IFERROR(Fatturati!P31/Fatturati!J31,0)</f>
        <v>9.276850168172264E-2</v>
      </c>
      <c r="H30" s="7">
        <f>IFERROR(Fatturati!Q31/Fatturati!J31,0)</f>
        <v>0</v>
      </c>
      <c r="I30" s="7">
        <f>IFERROR(Fatturati!R31/Fatturati!J31,0)</f>
        <v>1.685366644676343E-5</v>
      </c>
      <c r="J30" s="7">
        <f>IFERROR(Fatturati!S31/Fatturati!J31,0)</f>
        <v>0</v>
      </c>
      <c r="K30" s="7">
        <f>IFERROR(Fatturati!T31/Fatturati!J31,0)</f>
        <v>3.5483800438013129E-2</v>
      </c>
      <c r="L30" s="7">
        <f>IFERROR(Fatturati!U31/Fatturati!J31,0)</f>
        <v>1.6535268802314703E-2</v>
      </c>
      <c r="M30" s="7">
        <f>IFERROR(Fatturati!V31/Fatturati!J31,0)</f>
        <v>0</v>
      </c>
      <c r="N30" s="2"/>
      <c r="O30" s="2"/>
      <c r="P30" s="2"/>
      <c r="Q30"/>
    </row>
    <row r="31" spans="1:17" x14ac:dyDescent="0.3">
      <c r="A31" s="18" t="str">
        <f>Fatturati!I32</f>
        <v xml:space="preserve">Bernasconi </v>
      </c>
      <c r="B31" s="7">
        <f>IFERROR(Fatturati!K32/Fatturati!J32,0)</f>
        <v>0.11295593303520743</v>
      </c>
      <c r="C31" s="7">
        <f>IFERROR(Fatturati!L32/Fatturati!J32,0)</f>
        <v>0</v>
      </c>
      <c r="D31" s="7">
        <f>IFERROR(Fatturati!M32/Fatturati!J32,0)</f>
        <v>2.4391661997004089E-2</v>
      </c>
      <c r="E31" s="7">
        <f>IFERROR(Fatturati!N32/Fatturati!J32,0)</f>
        <v>0.1644261442504551</v>
      </c>
      <c r="F31" s="7">
        <f>IFERROR(Fatturati!O32/Fatturati!J32,0)</f>
        <v>3.7584374393401676E-2</v>
      </c>
      <c r="G31" s="7">
        <f>IFERROR(Fatturati!P32/Fatturati!J32,0)</f>
        <v>0.32868930812081787</v>
      </c>
      <c r="H31" s="7">
        <f>IFERROR(Fatturati!Q32/Fatturati!J32,0)</f>
        <v>5.9073062822527195E-2</v>
      </c>
      <c r="I31" s="7">
        <f>IFERROR(Fatturati!R32/Fatturati!J32,0)</f>
        <v>0</v>
      </c>
      <c r="J31" s="7">
        <f>IFERROR(Fatturati!S32/Fatturati!J32,0)</f>
        <v>0.13729311563549537</v>
      </c>
      <c r="K31" s="7">
        <f>IFERROR(Fatturati!T32/Fatturati!J32,0)</f>
        <v>6.7818608330677987E-2</v>
      </c>
      <c r="L31" s="7">
        <f>IFERROR(Fatturati!U32/Fatturati!J32,0)</f>
        <v>6.667545661975003E-3</v>
      </c>
      <c r="M31" s="7">
        <f>IFERROR(Fatturati!V32/Fatturati!J32,0)</f>
        <v>0</v>
      </c>
      <c r="N31" s="2"/>
      <c r="O31" s="2"/>
      <c r="P31" s="2"/>
      <c r="Q31"/>
    </row>
    <row r="32" spans="1:17" x14ac:dyDescent="0.3">
      <c r="A32" s="18" t="str">
        <f>Fatturati!I33</f>
        <v xml:space="preserve">Ariston </v>
      </c>
      <c r="B32" s="7">
        <f>IFERROR(Fatturati!K33/Fatturati!J33,0)</f>
        <v>6.4619680977816563E-2</v>
      </c>
      <c r="C32" s="7">
        <f>IFERROR(Fatturati!L33/Fatturati!J33,0)</f>
        <v>8.0001173145239052E-2</v>
      </c>
      <c r="D32" s="7">
        <f>IFERROR(Fatturati!M33/Fatturati!J33,0)</f>
        <v>0</v>
      </c>
      <c r="E32" s="7">
        <f>IFERROR(Fatturati!N33/Fatturati!J33,0)</f>
        <v>9.859460866441086E-3</v>
      </c>
      <c r="F32" s="7">
        <f>IFERROR(Fatturati!O33/Fatturati!J33,0)</f>
        <v>8.831584002698227E-3</v>
      </c>
      <c r="G32" s="7">
        <f>IFERROR(Fatturati!P33/Fatturati!J33,0)</f>
        <v>0</v>
      </c>
      <c r="H32" s="7">
        <f>IFERROR(Fatturati!Q33/Fatturati!J33,0)</f>
        <v>0</v>
      </c>
      <c r="I32" s="7">
        <f>IFERROR(Fatturati!R33/Fatturati!J33,0)</f>
        <v>0</v>
      </c>
      <c r="J32" s="7">
        <f>IFERROR(Fatturati!S33/Fatturati!J33,0)</f>
        <v>0</v>
      </c>
      <c r="K32" s="7">
        <f>IFERROR(Fatturati!T33/Fatturati!J33,0)</f>
        <v>0.96552052820864398</v>
      </c>
      <c r="L32" s="7">
        <f>IFERROR(Fatturati!U33/Fatturati!J33,0)</f>
        <v>0.10750043076426766</v>
      </c>
      <c r="M32" s="7">
        <f>IFERROR(Fatturati!V33/Fatturati!J33,0)</f>
        <v>0</v>
      </c>
      <c r="N32" s="2"/>
      <c r="O32" s="2"/>
      <c r="P32" s="2"/>
      <c r="Q32"/>
    </row>
    <row r="33" spans="1:17" x14ac:dyDescent="0.3">
      <c r="A33" s="18" t="str">
        <f>Fatturati!I34</f>
        <v>RM Manfredi</v>
      </c>
      <c r="B33" s="7">
        <f>IFERROR(Fatturati!K34/Fatturati!J34,0)</f>
        <v>0.12675533444241255</v>
      </c>
      <c r="C33" s="7">
        <f>IFERROR(Fatturati!L34/Fatturati!J34,0)</f>
        <v>5.549611968685788E-2</v>
      </c>
      <c r="D33" s="7">
        <f>IFERROR(Fatturati!M34/Fatturati!J34,0)</f>
        <v>9.0059102090912918E-2</v>
      </c>
      <c r="E33" s="7">
        <f>IFERROR(Fatturati!N34/Fatturati!J34,0)</f>
        <v>9.9869826663926201E-2</v>
      </c>
      <c r="F33" s="7">
        <f>IFERROR(Fatturati!O34/Fatturati!J34,0)</f>
        <v>0</v>
      </c>
      <c r="G33" s="7">
        <f>IFERROR(Fatturati!P34/Fatturati!J34,0)</f>
        <v>0</v>
      </c>
      <c r="H33" s="7">
        <f>IFERROR(Fatturati!Q34/Fatturati!J34,0)</f>
        <v>0.19378845398229108</v>
      </c>
      <c r="I33" s="7">
        <f>IFERROR(Fatturati!R34/Fatturati!J34,0)</f>
        <v>0</v>
      </c>
      <c r="J33" s="7">
        <f>IFERROR(Fatturati!S34/Fatturati!J34,0)</f>
        <v>0.14579530755280568</v>
      </c>
      <c r="K33" s="7">
        <f>IFERROR(Fatturati!T34/Fatturati!J34,0)</f>
        <v>0.10130448556352525</v>
      </c>
      <c r="L33" s="7">
        <f>IFERROR(Fatturati!U34/Fatturati!J34,0)</f>
        <v>0.1014696177307445</v>
      </c>
      <c r="M33" s="7">
        <f>IFERROR(Fatturati!V34/Fatturati!J34,0)</f>
        <v>0</v>
      </c>
      <c r="N33" s="2"/>
      <c r="O33" s="2"/>
      <c r="P33" s="2"/>
      <c r="Q33"/>
    </row>
    <row r="34" spans="1:17" x14ac:dyDescent="0.3">
      <c r="A34" s="18" t="str">
        <f>Fatturati!I35</f>
        <v>Valsir</v>
      </c>
      <c r="B34" s="7">
        <f>IFERROR(Fatturati!K35/Fatturati!J35,0)</f>
        <v>0.12040072859744991</v>
      </c>
      <c r="C34" s="7">
        <f>IFERROR(Fatturati!L35/Fatturati!J35,0)</f>
        <v>0.10048573163327262</v>
      </c>
      <c r="D34" s="7">
        <f>IFERROR(Fatturati!M35/Fatturati!J35,0)</f>
        <v>0</v>
      </c>
      <c r="E34" s="7">
        <f>IFERROR(Fatturati!N35/Fatturati!J35,0)</f>
        <v>8.8281724347298113E-2</v>
      </c>
      <c r="F34" s="7">
        <f>IFERROR(Fatturati!O35/Fatturati!J35,0)</f>
        <v>6.4177292046144502E-2</v>
      </c>
      <c r="G34" s="7">
        <f>IFERROR(Fatturati!P35/Fatturati!J35,0)</f>
        <v>0.10928961748633879</v>
      </c>
      <c r="H34" s="7">
        <f>IFERROR(Fatturati!Q35/Fatturati!J35,0)</f>
        <v>7.2859744990892532E-4</v>
      </c>
      <c r="I34" s="7">
        <f>IFERROR(Fatturati!R35/Fatturati!J35,0)</f>
        <v>0.32210078931390407</v>
      </c>
      <c r="J34" s="7">
        <f>IFERROR(Fatturati!S35/Fatturati!J35,0)</f>
        <v>1.2750455373406193E-3</v>
      </c>
      <c r="K34" s="7">
        <f>IFERROR(Fatturati!T35/Fatturati!J35,0)</f>
        <v>0.15604128718882818</v>
      </c>
      <c r="L34" s="7">
        <f>IFERROR(Fatturati!U35/Fatturati!J35,0)</f>
        <v>7.4681238615664849E-3</v>
      </c>
      <c r="M34" s="7">
        <f>IFERROR(Fatturati!V35/Fatturati!J35,0)</f>
        <v>0</v>
      </c>
      <c r="N34" s="2"/>
      <c r="O34" s="2"/>
      <c r="P34" s="2"/>
      <c r="Q34"/>
    </row>
    <row r="35" spans="1:17" x14ac:dyDescent="0.3">
      <c r="A35" s="18" t="str">
        <f>Fatturati!I36</f>
        <v>Enolgas</v>
      </c>
      <c r="B35" s="7">
        <f>IFERROR(Fatturati!K36/Fatturati!J36,0)</f>
        <v>0.10005642153900599</v>
      </c>
      <c r="C35" s="7">
        <f>IFERROR(Fatturati!L36/Fatturati!J36,0)</f>
        <v>0</v>
      </c>
      <c r="D35" s="7">
        <f>IFERROR(Fatturati!M36/Fatturati!J36,0)</f>
        <v>0.26483202072573458</v>
      </c>
      <c r="E35" s="7">
        <f>IFERROR(Fatturati!N36/Fatturati!J36,0)</f>
        <v>1.0874333541436425E-2</v>
      </c>
      <c r="F35" s="7">
        <f>IFERROR(Fatturati!O36/Fatturati!J36,0)</f>
        <v>1.2568315132657359E-2</v>
      </c>
      <c r="G35" s="7">
        <f>IFERROR(Fatturati!P36/Fatturati!J36,0)</f>
        <v>0.24561931820078722</v>
      </c>
      <c r="H35" s="7">
        <f>IFERROR(Fatturati!Q36/Fatturati!J36,0)</f>
        <v>3.0528392720619968E-2</v>
      </c>
      <c r="I35" s="7">
        <f>IFERROR(Fatturati!R36/Fatturati!J36,0)</f>
        <v>0</v>
      </c>
      <c r="J35" s="7">
        <f>IFERROR(Fatturati!S36/Fatturati!J36,0)</f>
        <v>0</v>
      </c>
      <c r="K35" s="7">
        <f>IFERROR(Fatturati!T36/Fatturati!J36,0)</f>
        <v>0.30707672995449548</v>
      </c>
      <c r="L35" s="7">
        <f>IFERROR(Fatturati!U36/Fatturati!J36,0)</f>
        <v>0</v>
      </c>
      <c r="M35" s="7">
        <f>IFERROR(Fatturati!V36/Fatturati!J36,0)</f>
        <v>0</v>
      </c>
      <c r="N35" s="2"/>
      <c r="O35" s="2"/>
      <c r="P35" s="2"/>
      <c r="Q35"/>
    </row>
    <row r="36" spans="1:17" x14ac:dyDescent="0.3">
      <c r="A36" s="18" t="str">
        <f>Fatturati!I37</f>
        <v>Cuprumfoma</v>
      </c>
      <c r="B36" s="7">
        <f>IFERROR(Fatturati!K37/Fatturati!J37,0)</f>
        <v>0</v>
      </c>
      <c r="C36" s="7">
        <f>IFERROR(Fatturati!L37/Fatturati!J37,0)</f>
        <v>0</v>
      </c>
      <c r="D36" s="7">
        <f>IFERROR(Fatturati!M37/Fatturati!J37,0)</f>
        <v>0</v>
      </c>
      <c r="E36" s="7">
        <f>IFERROR(Fatturati!N37/Fatturati!J37,0)</f>
        <v>0.34081370449678799</v>
      </c>
      <c r="F36" s="7">
        <f>IFERROR(Fatturati!O37/Fatturati!J37,0)</f>
        <v>0</v>
      </c>
      <c r="G36" s="7">
        <f>IFERROR(Fatturati!P37/Fatturati!J37,0)</f>
        <v>0</v>
      </c>
      <c r="H36" s="7">
        <f>IFERROR(Fatturati!Q37/Fatturati!J37,0)</f>
        <v>0.65918629550321195</v>
      </c>
      <c r="I36" s="7">
        <f>IFERROR(Fatturati!R37/Fatturati!J37,0)</f>
        <v>0</v>
      </c>
      <c r="J36" s="7">
        <f>IFERROR(Fatturati!S37/Fatturati!J37,0)</f>
        <v>0</v>
      </c>
      <c r="K36" s="7">
        <f>IFERROR(Fatturati!T37/Fatturati!J37,0)</f>
        <v>0</v>
      </c>
      <c r="L36" s="7">
        <f>IFERROR(Fatturati!U37/Fatturati!J37,0)</f>
        <v>0</v>
      </c>
      <c r="M36" s="7">
        <f>IFERROR(Fatturati!V37/Fatturati!J37,0)</f>
        <v>0</v>
      </c>
      <c r="N36" s="2"/>
      <c r="O36" s="2"/>
      <c r="P36" s="2"/>
      <c r="Q36"/>
    </row>
    <row r="37" spans="1:17" x14ac:dyDescent="0.3">
      <c r="A37" s="18" t="str">
        <f>Fatturati!I38</f>
        <v>Mut Meccanica Tovo</v>
      </c>
      <c r="B37" s="7">
        <f>IFERROR(Fatturati!K38/Fatturati!J38,0)</f>
        <v>2.0272631946871723E-2</v>
      </c>
      <c r="C37" s="7">
        <f>IFERROR(Fatturati!L38/Fatturati!J38,0)</f>
        <v>0</v>
      </c>
      <c r="D37" s="7">
        <f>IFERROR(Fatturati!M38/Fatturati!J38,0)</f>
        <v>0.10726414402285309</v>
      </c>
      <c r="E37" s="7">
        <f>IFERROR(Fatturati!N38/Fatturati!J38,0)</f>
        <v>2.3944834966622225E-2</v>
      </c>
      <c r="F37" s="7">
        <f>IFERROR(Fatturati!O38/Fatturati!J38,0)</f>
        <v>1.869903613660653E-2</v>
      </c>
      <c r="G37" s="7">
        <f>IFERROR(Fatturati!P38/Fatturati!J38,0)</f>
        <v>0</v>
      </c>
      <c r="H37" s="7">
        <f>IFERROR(Fatturati!Q38/Fatturati!J38,0)</f>
        <v>3.3904229290457888E-2</v>
      </c>
      <c r="I37" s="7">
        <f>IFERROR(Fatturati!R38/Fatturati!J38,0)</f>
        <v>0</v>
      </c>
      <c r="J37" s="7">
        <f>IFERROR(Fatturati!S38/Fatturati!J38,0)</f>
        <v>0</v>
      </c>
      <c r="K37" s="7">
        <f>IFERROR(Fatturati!T38/Fatturati!J38,0)</f>
        <v>0.1128429295348399</v>
      </c>
      <c r="L37" s="7">
        <f>IFERROR(Fatturati!U38/Fatturati!J38,0)</f>
        <v>0.33218262341723392</v>
      </c>
      <c r="M37" s="7">
        <f>IFERROR(Fatturati!V38/Fatturati!J38,0)</f>
        <v>0</v>
      </c>
      <c r="N37" s="2"/>
      <c r="O37" s="2"/>
      <c r="P37" s="2"/>
      <c r="Q37"/>
    </row>
    <row r="38" spans="1:17" x14ac:dyDescent="0.3">
      <c r="A38" s="18" t="str">
        <f>Fatturati!I39</f>
        <v xml:space="preserve">Raccorderie Metalliche  </v>
      </c>
      <c r="B38" s="7">
        <f>IFERROR(Fatturati!K39/Fatturati!J39,0)</f>
        <v>8.6449513363666491E-2</v>
      </c>
      <c r="C38" s="7">
        <f>IFERROR(Fatturati!L39/Fatturati!J39,0)</f>
        <v>0</v>
      </c>
      <c r="D38" s="7">
        <f>IFERROR(Fatturati!M39/Fatturati!J39,0)</f>
        <v>0.31018621749480219</v>
      </c>
      <c r="E38" s="7">
        <f>IFERROR(Fatturati!N39/Fatturati!J39,0)</f>
        <v>0.11603639979510047</v>
      </c>
      <c r="F38" s="7">
        <f>IFERROR(Fatturati!O39/Fatturati!J39,0)</f>
        <v>0.22928330370325728</v>
      </c>
      <c r="G38" s="7">
        <f>IFERROR(Fatturati!P39/Fatturati!J39,0)</f>
        <v>0</v>
      </c>
      <c r="H38" s="7">
        <f>IFERROR(Fatturati!Q39/Fatturati!J39,0)</f>
        <v>0</v>
      </c>
      <c r="I38" s="7">
        <f>IFERROR(Fatturati!R39/Fatturati!J39,0)</f>
        <v>1.4888359899960922E-2</v>
      </c>
      <c r="J38" s="7">
        <f>IFERROR(Fatturati!S39/Fatturati!J39,0)</f>
        <v>0</v>
      </c>
      <c r="K38" s="7">
        <f>IFERROR(Fatturati!T39/Fatturati!J39,0)</f>
        <v>0.24315620574321262</v>
      </c>
      <c r="L38" s="7">
        <f>IFERROR(Fatturati!U39/Fatturati!J39,0)</f>
        <v>0</v>
      </c>
      <c r="M38" s="7">
        <f>IFERROR(Fatturati!V39/Fatturati!J39,0)</f>
        <v>0</v>
      </c>
      <c r="N38" s="2"/>
      <c r="O38" s="2"/>
      <c r="P38" s="2"/>
      <c r="Q38"/>
    </row>
    <row r="39" spans="1:17" x14ac:dyDescent="0.3">
      <c r="A39" s="18" t="str">
        <f>Fatturati!I40</f>
        <v xml:space="preserve">Ercos </v>
      </c>
      <c r="B39" s="7">
        <f>IFERROR(Fatturati!K40/Fatturati!J40,0)</f>
        <v>0</v>
      </c>
      <c r="C39" s="7">
        <f>IFERROR(Fatturati!L40/Fatturati!J40,0)</f>
        <v>0</v>
      </c>
      <c r="D39" s="7">
        <f>IFERROR(Fatturati!M40/Fatturati!J40,0)</f>
        <v>9.5137199756764962E-2</v>
      </c>
      <c r="E39" s="7">
        <f>IFERROR(Fatturati!N40/Fatturati!J40,0)</f>
        <v>0.2206225613154961</v>
      </c>
      <c r="F39" s="7">
        <f>IFERROR(Fatturati!O40/Fatturati!J40,0)</f>
        <v>0</v>
      </c>
      <c r="G39" s="7">
        <f>IFERROR(Fatturati!P40/Fatturati!J40,0)</f>
        <v>0.10164405341035777</v>
      </c>
      <c r="H39" s="7">
        <f>IFERROR(Fatturati!Q40/Fatturati!J40,0)</f>
        <v>7.9655512060403347E-2</v>
      </c>
      <c r="I39" s="7">
        <f>IFERROR(Fatturati!R40/Fatturati!J40,0)</f>
        <v>0</v>
      </c>
      <c r="J39" s="7">
        <f>IFERROR(Fatturati!S40/Fatturati!J40,0)</f>
        <v>-4.4228868957129569E-3</v>
      </c>
      <c r="K39" s="7">
        <f>IFERROR(Fatturati!T40/Fatturati!J40,0)</f>
        <v>6.5971166514644755E-2</v>
      </c>
      <c r="L39" s="7">
        <f>IFERROR(Fatturati!U40/Fatturati!J40,0)</f>
        <v>0</v>
      </c>
      <c r="M39" s="7">
        <f>IFERROR(Fatturati!V40/Fatturati!J40,0)</f>
        <v>0</v>
      </c>
      <c r="N39" s="2"/>
      <c r="O39" s="2"/>
      <c r="P39" s="2"/>
      <c r="Q39"/>
    </row>
    <row r="40" spans="1:17" x14ac:dyDescent="0.3">
      <c r="A40" s="18" t="str">
        <f>Fatturati!I41</f>
        <v xml:space="preserve">Thermomat Saniline </v>
      </c>
      <c r="B40" s="7">
        <f>IFERROR(Fatturati!K41/Fatturati!J41,0)</f>
        <v>0.10884572162465886</v>
      </c>
      <c r="C40" s="7">
        <f>IFERROR(Fatturati!L41/Fatturati!J41,0)</f>
        <v>0.20557071761117354</v>
      </c>
      <c r="D40" s="7">
        <f>IFERROR(Fatturati!M41/Fatturati!J41,0)</f>
        <v>8.5166158291860652E-2</v>
      </c>
      <c r="E40" s="7">
        <f>IFERROR(Fatturati!N41/Fatturati!J41,0)</f>
        <v>9.9213356879113826E-2</v>
      </c>
      <c r="F40" s="7">
        <f>IFERROR(Fatturati!O41/Fatturati!J41,0)</f>
        <v>0</v>
      </c>
      <c r="G40" s="7">
        <f>IFERROR(Fatturati!P41/Fatturati!J41,0)</f>
        <v>0.15042542944292825</v>
      </c>
      <c r="H40" s="7">
        <f>IFERROR(Fatturati!Q41/Fatturati!J41,0)</f>
        <v>0.12088617755659015</v>
      </c>
      <c r="I40" s="7">
        <f>IFERROR(Fatturati!R41/Fatturati!J41,0)</f>
        <v>0</v>
      </c>
      <c r="J40" s="7">
        <f>IFERROR(Fatturati!S41/Fatturati!J41,0)</f>
        <v>3.9011077219457374E-2</v>
      </c>
      <c r="K40" s="7">
        <f>IFERROR(Fatturati!T41/Fatturati!J41,0)</f>
        <v>0.10571520308235671</v>
      </c>
      <c r="L40" s="7">
        <f>IFERROR(Fatturati!U41/Fatturati!J41,0)</f>
        <v>0.17835928720500882</v>
      </c>
      <c r="M40" s="7">
        <f>IFERROR(Fatturati!V41/Fatturati!J41,0)</f>
        <v>0</v>
      </c>
      <c r="N40" s="2"/>
      <c r="O40" s="2"/>
      <c r="P40" s="2"/>
      <c r="Q40"/>
    </row>
    <row r="41" spans="1:17" x14ac:dyDescent="0.3">
      <c r="A41" s="18" t="str">
        <f>Fatturati!I42</f>
        <v xml:space="preserve">Omp Tea </v>
      </c>
      <c r="B41" s="7">
        <f>IFERROR(Fatturati!K42/Fatturati!J42,0)</f>
        <v>0.32247079623057284</v>
      </c>
      <c r="C41" s="7">
        <f>IFERROR(Fatturati!L42/Fatturati!J42,0)</f>
        <v>0</v>
      </c>
      <c r="D41" s="7">
        <f>IFERROR(Fatturati!M42/Fatturati!J42,0)</f>
        <v>0</v>
      </c>
      <c r="E41" s="7">
        <f>IFERROR(Fatturati!N42/Fatturati!J42,0)</f>
        <v>0.30552660573618395</v>
      </c>
      <c r="F41" s="7">
        <f>IFERROR(Fatturati!O42/Fatturati!J42,0)</f>
        <v>0</v>
      </c>
      <c r="G41" s="7">
        <f>IFERROR(Fatturati!P42/Fatturati!J42,0)</f>
        <v>0</v>
      </c>
      <c r="H41" s="7">
        <f>IFERROR(Fatturati!Q42/Fatturati!J42,0)</f>
        <v>0</v>
      </c>
      <c r="I41" s="7">
        <f>IFERROR(Fatturati!R42/Fatturati!J42,0)</f>
        <v>4.3072656401338255E-2</v>
      </c>
      <c r="J41" s="7">
        <f>IFERROR(Fatturati!S42/Fatturati!J42,0)</f>
        <v>0</v>
      </c>
      <c r="K41" s="7">
        <f>IFERROR(Fatturati!T42/Fatturati!J42,0)</f>
        <v>0.32892994163190492</v>
      </c>
      <c r="L41" s="7">
        <f>IFERROR(Fatturati!U42/Fatturati!J42,0)</f>
        <v>0.14101167274247653</v>
      </c>
      <c r="M41" s="7">
        <f>IFERROR(Fatturati!V42/Fatturati!J42,0)</f>
        <v>0</v>
      </c>
      <c r="N41" s="2"/>
      <c r="O41" s="2"/>
      <c r="P41" s="2"/>
      <c r="Q41"/>
    </row>
    <row r="42" spans="1:17" x14ac:dyDescent="0.3">
      <c r="A42" s="18" t="str">
        <f>Fatturati!I43</f>
        <v xml:space="preserve">Rainbox </v>
      </c>
      <c r="B42" s="7">
        <f>IFERROR(Fatturati!K43/Fatturati!J43,0)</f>
        <v>0</v>
      </c>
      <c r="C42" s="7">
        <f>IFERROR(Fatturati!L43/Fatturati!J43,0)</f>
        <v>0</v>
      </c>
      <c r="D42" s="7">
        <f>IFERROR(Fatturati!M43/Fatturati!J43,0)</f>
        <v>0</v>
      </c>
      <c r="E42" s="7">
        <f>IFERROR(Fatturati!N43/Fatturati!J43,0)</f>
        <v>0</v>
      </c>
      <c r="F42" s="7">
        <f>IFERROR(Fatturati!O43/Fatturati!J43,0)</f>
        <v>0</v>
      </c>
      <c r="G42" s="7">
        <f>IFERROR(Fatturati!P43/Fatturati!J43,0)</f>
        <v>0</v>
      </c>
      <c r="H42" s="7">
        <f>IFERROR(Fatturati!Q43/Fatturati!J43,0)</f>
        <v>0</v>
      </c>
      <c r="I42" s="7">
        <f>IFERROR(Fatturati!R43/Fatturati!J43,0)</f>
        <v>0</v>
      </c>
      <c r="J42" s="7">
        <f>IFERROR(Fatturati!S43/Fatturati!J43,0)</f>
        <v>0</v>
      </c>
      <c r="K42" s="7">
        <f>IFERROR(Fatturati!T43/Fatturati!J43,0)</f>
        <v>0</v>
      </c>
      <c r="L42" s="7">
        <f>IFERROR(Fatturati!U43/Fatturati!J43,0)</f>
        <v>7.813162193561865E-2</v>
      </c>
      <c r="M42" s="7">
        <f>IFERROR(Fatturati!V43/Fatturati!J43,0)</f>
        <v>0</v>
      </c>
      <c r="N42" s="2"/>
      <c r="O42" s="2"/>
      <c r="P42" s="2"/>
      <c r="Q42"/>
    </row>
    <row r="43" spans="1:17" x14ac:dyDescent="0.3">
      <c r="A43" s="18" t="str">
        <f>Fatturati!I44</f>
        <v>River</v>
      </c>
      <c r="B43" s="7">
        <f>IFERROR(Fatturati!K44/Fatturati!J44,0)</f>
        <v>3.5174356765955685E-2</v>
      </c>
      <c r="C43" s="7">
        <f>IFERROR(Fatturati!L44/Fatturati!J44,0)</f>
        <v>0</v>
      </c>
      <c r="D43" s="7">
        <f>IFERROR(Fatturati!M44/Fatturati!J44,0)</f>
        <v>0.11583764404343742</v>
      </c>
      <c r="E43" s="7">
        <f>IFERROR(Fatturati!N44/Fatturati!J44,0)</f>
        <v>5.5603231346342416E-2</v>
      </c>
      <c r="F43" s="7">
        <f>IFERROR(Fatturati!O44/Fatturati!J44,0)</f>
        <v>0.18667718185921747</v>
      </c>
      <c r="G43" s="7">
        <f>IFERROR(Fatturati!P44/Fatturati!J44,0)</f>
        <v>0</v>
      </c>
      <c r="H43" s="7">
        <f>IFERROR(Fatturati!Q44/Fatturati!J44,0)</f>
        <v>0.12801901036126953</v>
      </c>
      <c r="I43" s="7">
        <f>IFERROR(Fatturati!R44/Fatturati!J44,0)</f>
        <v>0</v>
      </c>
      <c r="J43" s="7">
        <f>IFERROR(Fatturati!S44/Fatturati!J44,0)</f>
        <v>0.20766121709894828</v>
      </c>
      <c r="K43" s="7">
        <f>IFERROR(Fatturati!T44/Fatturati!J44,0)</f>
        <v>0.1464524196184438</v>
      </c>
      <c r="L43" s="7">
        <f>IFERROR(Fatturati!U44/Fatturati!J44,0)</f>
        <v>0.19617406102616519</v>
      </c>
      <c r="M43" s="7">
        <f>IFERROR(Fatturati!V44/Fatturati!J44,0)</f>
        <v>0</v>
      </c>
      <c r="N43" s="2"/>
      <c r="O43" s="2"/>
      <c r="P43" s="2"/>
    </row>
    <row r="44" spans="1:17" x14ac:dyDescent="0.3">
      <c r="A44" s="18" t="str">
        <f>Fatturati!I45</f>
        <v>Neoperl</v>
      </c>
      <c r="B44" s="7">
        <f>IFERROR(Fatturati!K45/Fatturati!J45,0)</f>
        <v>8.3335163105929172E-2</v>
      </c>
      <c r="C44" s="7">
        <f>IFERROR(Fatturati!L45/Fatturati!J45,0)</f>
        <v>0.13356294365450544</v>
      </c>
      <c r="D44" s="7">
        <f>IFERROR(Fatturati!M45/Fatturati!J45,0)</f>
        <v>5.657865983272739E-2</v>
      </c>
      <c r="E44" s="7">
        <f>IFERROR(Fatturati!N45/Fatturati!J45,0)</f>
        <v>8.4495761723875781E-2</v>
      </c>
      <c r="F44" s="7">
        <f>IFERROR(Fatturati!O45/Fatturati!J45,0)</f>
        <v>0.26241239310207093</v>
      </c>
      <c r="G44" s="7">
        <f>IFERROR(Fatturati!P45/Fatturati!J45,0)</f>
        <v>0</v>
      </c>
      <c r="H44" s="7">
        <f>IFERROR(Fatturati!Q45/Fatturati!J45,0)</f>
        <v>6.4868052484151506E-2</v>
      </c>
      <c r="I44" s="7">
        <f>IFERROR(Fatturati!R45/Fatturati!J45,0)</f>
        <v>8.2350222657185512E-3</v>
      </c>
      <c r="J44" s="7">
        <f>IFERROR(Fatturati!S45/Fatturati!J45,0)</f>
        <v>0.1835063252624678</v>
      </c>
      <c r="K44" s="7">
        <f>IFERROR(Fatturati!T45/Fatturati!J45,0)</f>
        <v>8.4106804349213127E-3</v>
      </c>
      <c r="L44" s="7">
        <f>IFERROR(Fatturati!U45/Fatturati!J45,0)</f>
        <v>0.17641621784958847</v>
      </c>
      <c r="M44" s="7">
        <f>IFERROR(Fatturati!V45/Fatturati!J45,0)</f>
        <v>0</v>
      </c>
      <c r="N44" s="2"/>
      <c r="O44" s="2"/>
      <c r="P44" s="2"/>
    </row>
    <row r="45" spans="1:17" x14ac:dyDescent="0.3">
      <c r="A45" s="18" t="str">
        <f>Fatturati!I46</f>
        <v xml:space="preserve">Novellini </v>
      </c>
      <c r="B45" s="7">
        <f>IFERROR(Fatturati!K46/Fatturati!J46,0)</f>
        <v>5.6090985482767308E-2</v>
      </c>
      <c r="C45" s="7">
        <f>IFERROR(Fatturati!L46/Fatturati!J46,0)</f>
        <v>8.2986191285021271E-2</v>
      </c>
      <c r="D45" s="7">
        <f>IFERROR(Fatturati!M46/Fatturati!J46,0)</f>
        <v>2.7842004767733783E-2</v>
      </c>
      <c r="E45" s="7">
        <f>IFERROR(Fatturati!N46/Fatturati!J46,0)</f>
        <v>0.22061575671694822</v>
      </c>
      <c r="F45" s="7">
        <f>IFERROR(Fatturati!O46/Fatturati!J46,0)</f>
        <v>0.11559909284428745</v>
      </c>
      <c r="G45" s="7">
        <f>IFERROR(Fatturati!P46/Fatturati!J46,0)</f>
        <v>5.8153278106908096E-2</v>
      </c>
      <c r="H45" s="7">
        <f>IFERROR(Fatturati!Q46/Fatturati!J46,0)</f>
        <v>8.2159587288433131E-2</v>
      </c>
      <c r="I45" s="7">
        <f>IFERROR(Fatturati!R46/Fatturati!J46,0)</f>
        <v>2.3869244743315244E-2</v>
      </c>
      <c r="J45" s="7">
        <f>IFERROR(Fatturati!S46/Fatturati!J46,0)</f>
        <v>7.6685444494701396E-2</v>
      </c>
      <c r="K45" s="7">
        <f>IFERROR(Fatturati!T46/Fatturati!J46,0)</f>
        <v>4.9938900890813376E-2</v>
      </c>
      <c r="L45" s="7">
        <f>IFERROR(Fatturati!U46/Fatturati!J46,0)</f>
        <v>0.19623304750126253</v>
      </c>
      <c r="M45" s="7">
        <f>IFERROR(Fatturati!V46/Fatturati!J46,0)</f>
        <v>0</v>
      </c>
      <c r="N45" s="2"/>
      <c r="O45" s="2"/>
      <c r="P45" s="2"/>
    </row>
    <row r="46" spans="1:17" x14ac:dyDescent="0.3">
      <c r="A46" s="18" t="str">
        <f>Fatturati!I47</f>
        <v>Isoclima</v>
      </c>
      <c r="B46" s="7">
        <f>IFERROR(Fatturati!K47/Fatturati!J47,0)</f>
        <v>0</v>
      </c>
      <c r="C46" s="7">
        <f>IFERROR(Fatturati!L47/Fatturati!J47,0)</f>
        <v>0</v>
      </c>
      <c r="D46" s="7">
        <f>IFERROR(Fatturati!M47/Fatturati!J47,0)</f>
        <v>0</v>
      </c>
      <c r="E46" s="7">
        <f>IFERROR(Fatturati!N47/Fatturati!J47,0)</f>
        <v>0.11581049664840165</v>
      </c>
      <c r="F46" s="7">
        <f>IFERROR(Fatturati!O47/Fatturati!J47,0)</f>
        <v>0</v>
      </c>
      <c r="G46" s="7">
        <f>IFERROR(Fatturati!P47/Fatturati!J47,0)</f>
        <v>0</v>
      </c>
      <c r="H46" s="7">
        <f>IFERROR(Fatturati!Q47/Fatturati!J47,0)</f>
        <v>0.61801542418683464</v>
      </c>
      <c r="I46" s="7">
        <f>IFERROR(Fatturati!R47/Fatturati!J47,0)</f>
        <v>0</v>
      </c>
      <c r="J46" s="7">
        <f>IFERROR(Fatturati!S47/Fatturati!J47,0)</f>
        <v>-4.2807596883919418E-3</v>
      </c>
      <c r="K46" s="7">
        <f>IFERROR(Fatturati!T47/Fatturati!J47,0)</f>
        <v>0.27045483885315563</v>
      </c>
      <c r="L46" s="7">
        <f>IFERROR(Fatturati!U47/Fatturati!J47,0)</f>
        <v>0</v>
      </c>
      <c r="M46" s="7">
        <f>IFERROR(Fatturati!V47/Fatturati!J47,0)</f>
        <v>0</v>
      </c>
      <c r="N46" s="2"/>
      <c r="O46" s="2"/>
      <c r="P46" s="2"/>
    </row>
    <row r="47" spans="1:17" x14ac:dyDescent="0.3">
      <c r="A47" s="18" t="str">
        <f>Fatturati!I48</f>
        <v>Tecnosystemi</v>
      </c>
      <c r="B47" s="7">
        <f>IFERROR(Fatturati!K48/Fatturati!J48,0)</f>
        <v>0.11871878529301041</v>
      </c>
      <c r="C47" s="7">
        <f>IFERROR(Fatturati!L48/Fatturati!J48,0)</f>
        <v>7.6224118459028725E-2</v>
      </c>
      <c r="D47" s="7">
        <f>IFERROR(Fatturati!M48/Fatturati!J48,0)</f>
        <v>0</v>
      </c>
      <c r="E47" s="7">
        <f>IFERROR(Fatturati!N48/Fatturati!J48,0)</f>
        <v>7.6960722800853323E-2</v>
      </c>
      <c r="F47" s="7">
        <f>IFERROR(Fatturati!O48/Fatturati!J48,0)</f>
        <v>0.20915547747521643</v>
      </c>
      <c r="G47" s="7">
        <f>IFERROR(Fatturati!P48/Fatturati!J48,0)</f>
        <v>0.12142175931735477</v>
      </c>
      <c r="H47" s="7">
        <f>IFERROR(Fatturati!Q48/Fatturati!J48,0)</f>
        <v>0.1306726063496047</v>
      </c>
      <c r="I47" s="7">
        <f>IFERROR(Fatturati!R48/Fatturati!J48,0)</f>
        <v>2.4516250470573459E-2</v>
      </c>
      <c r="J47" s="7">
        <f>IFERROR(Fatturati!S48/Fatturati!J48,0)</f>
        <v>3.8681139415234031E-2</v>
      </c>
      <c r="K47" s="7">
        <f>IFERROR(Fatturati!T48/Fatturati!J48,0)</f>
        <v>0.20364914041912413</v>
      </c>
      <c r="L47" s="7">
        <f>IFERROR(Fatturati!U48/Fatturati!J48,0)</f>
        <v>0</v>
      </c>
      <c r="M47" s="7">
        <f>IFERROR(Fatturati!V48/Fatturati!J48,0)</f>
        <v>0</v>
      </c>
      <c r="N47" s="2"/>
      <c r="O47" s="2"/>
      <c r="P47" s="2"/>
    </row>
    <row r="48" spans="1:17" x14ac:dyDescent="0.3">
      <c r="A48" s="18" t="str">
        <f>Fatturati!I49</f>
        <v xml:space="preserve">First Corporation </v>
      </c>
      <c r="B48" s="7">
        <f>IFERROR(Fatturati!K49/Fatturati!J49,0)</f>
        <v>0</v>
      </c>
      <c r="C48" s="7">
        <f>IFERROR(Fatturati!L49/Fatturati!J49,0)</f>
        <v>0.33063253584096008</v>
      </c>
      <c r="D48" s="7">
        <f>IFERROR(Fatturati!M49/Fatturati!J49,0)</f>
        <v>6.1697011071815334E-2</v>
      </c>
      <c r="E48" s="7">
        <f>IFERROR(Fatturati!N49/Fatturati!J49,0)</f>
        <v>4.7975300150396034E-2</v>
      </c>
      <c r="F48" s="7">
        <f>IFERROR(Fatturati!O49/Fatturati!J49,0)</f>
        <v>0.22865069628732312</v>
      </c>
      <c r="G48" s="7">
        <f>IFERROR(Fatturati!P49/Fatturati!J49,0)</f>
        <v>1.5769765782598224E-2</v>
      </c>
      <c r="H48" s="7">
        <f>IFERROR(Fatturati!Q49/Fatturati!J49,0)</f>
        <v>0</v>
      </c>
      <c r="I48" s="7">
        <f>IFERROR(Fatturati!R49/Fatturati!J49,0)</f>
        <v>8.7255349837541518E-2</v>
      </c>
      <c r="J48" s="7">
        <f>IFERROR(Fatturati!S49/Fatturati!J49,0)</f>
        <v>7.6944497199965059E-2</v>
      </c>
      <c r="K48" s="7">
        <f>IFERROR(Fatturati!T49/Fatturati!J49,0)</f>
        <v>7.422530656660796E-2</v>
      </c>
      <c r="L48" s="7">
        <f>IFERROR(Fatturati!U49/Fatturati!J49,0)</f>
        <v>1.9388509334305228E-2</v>
      </c>
      <c r="M48" s="7">
        <f>IFERROR(Fatturati!V49/Fatturati!J49,0)</f>
        <v>0</v>
      </c>
      <c r="N48" s="2"/>
      <c r="O48" s="2"/>
      <c r="P48" s="2"/>
    </row>
    <row r="49" spans="1:16" x14ac:dyDescent="0.3">
      <c r="A49" s="18" t="str">
        <f>Fatturati!I50</f>
        <v>Ideal Standard</v>
      </c>
      <c r="B49" s="7">
        <f>IFERROR(Fatturati!K50/Fatturati!J50,0)</f>
        <v>0</v>
      </c>
      <c r="C49" s="7">
        <f>IFERROR(Fatturati!L50/Fatturati!J50,0)</f>
        <v>0.64691242500848956</v>
      </c>
      <c r="D49" s="7">
        <f>IFERROR(Fatturati!M50/Fatturati!J50,0)</f>
        <v>-2.3020790099234009E-2</v>
      </c>
      <c r="E49" s="7">
        <f>IFERROR(Fatturati!N50/Fatturati!J50,0)</f>
        <v>9.669999622684225E-2</v>
      </c>
      <c r="F49" s="7">
        <f>IFERROR(Fatturati!O50/Fatturati!J50,0)</f>
        <v>0</v>
      </c>
      <c r="G49" s="7">
        <f>IFERROR(Fatturati!P50/Fatturati!J50,0)</f>
        <v>2.0791608497151299E-2</v>
      </c>
      <c r="H49" s="7">
        <f>IFERROR(Fatturati!Q50/Fatturati!J50,0)</f>
        <v>0</v>
      </c>
      <c r="I49" s="7">
        <f>IFERROR(Fatturati!R50/Fatturati!J50,0)</f>
        <v>0</v>
      </c>
      <c r="J49" s="7">
        <f>IFERROR(Fatturati!S50/Fatturati!J50,0)</f>
        <v>0</v>
      </c>
      <c r="K49" s="7">
        <f>IFERROR(Fatturati!T50/Fatturati!J50,0)</f>
        <v>0.25861676036675091</v>
      </c>
      <c r="L49" s="7">
        <f>IFERROR(Fatturati!U50/Fatturati!J50,0)</f>
        <v>2.6599252914764334E-2</v>
      </c>
      <c r="M49" s="7">
        <f>IFERROR(Fatturati!V50/Fatturati!J50,0)</f>
        <v>0</v>
      </c>
      <c r="N49" s="2"/>
      <c r="O49" s="2"/>
      <c r="P49" s="2"/>
    </row>
    <row r="50" spans="1:16" x14ac:dyDescent="0.3">
      <c r="A50" s="18" t="str">
        <f>Fatturati!I51</f>
        <v>Farg</v>
      </c>
      <c r="B50" s="7">
        <f>IFERROR(Fatturati!K51/Fatturati!J51,0)</f>
        <v>0</v>
      </c>
      <c r="C50" s="7">
        <f>IFERROR(Fatturati!L51/Fatturati!J51,0)</f>
        <v>0</v>
      </c>
      <c r="D50" s="7">
        <f>IFERROR(Fatturati!M51/Fatturati!J51,0)</f>
        <v>0</v>
      </c>
      <c r="E50" s="7">
        <f>IFERROR(Fatturati!N51/Fatturati!J51,0)</f>
        <v>0.61891070125156278</v>
      </c>
      <c r="F50" s="7">
        <f>IFERROR(Fatturati!O51/Fatturati!J51,0)</f>
        <v>0</v>
      </c>
      <c r="G50" s="7">
        <f>IFERROR(Fatturati!P51/Fatturati!J51,0)</f>
        <v>0</v>
      </c>
      <c r="H50" s="7">
        <f>IFERROR(Fatturati!Q51/Fatturati!J51,0)</f>
        <v>0.38108929874843728</v>
      </c>
      <c r="I50" s="7">
        <f>IFERROR(Fatturati!R51/Fatturati!J51,0)</f>
        <v>0</v>
      </c>
      <c r="J50" s="7">
        <f>IFERROR(Fatturati!S51/Fatturati!J51,0)</f>
        <v>0</v>
      </c>
      <c r="K50" s="7">
        <f>IFERROR(Fatturati!T51/Fatturati!J51,0)</f>
        <v>0</v>
      </c>
      <c r="L50" s="7">
        <f>IFERROR(Fatturati!U51/Fatturati!J51,0)</f>
        <v>0</v>
      </c>
      <c r="M50" s="7">
        <f>IFERROR(Fatturati!V51/Fatturati!J51,0)</f>
        <v>0</v>
      </c>
      <c r="N50" s="2"/>
      <c r="O50" s="2"/>
      <c r="P50" s="2"/>
    </row>
    <row r="51" spans="1:16" x14ac:dyDescent="0.3">
      <c r="A51" s="18" t="str">
        <f>Fatturati!I52</f>
        <v>Galletti</v>
      </c>
      <c r="B51" s="7">
        <f>IFERROR(Fatturati!K52/Fatturati!J52,0)</f>
        <v>0</v>
      </c>
      <c r="C51" s="7">
        <f>IFERROR(Fatturati!L52/Fatturati!J52,0)</f>
        <v>0</v>
      </c>
      <c r="D51" s="7">
        <f>IFERROR(Fatturati!M52/Fatturati!J52,0)</f>
        <v>0</v>
      </c>
      <c r="E51" s="7">
        <f>IFERROR(Fatturati!N52/Fatturati!J52,0)</f>
        <v>0</v>
      </c>
      <c r="F51" s="7">
        <f>IFERROR(Fatturati!O52/Fatturati!J52,0)</f>
        <v>0.10779830976384371</v>
      </c>
      <c r="G51" s="7">
        <f>IFERROR(Fatturati!P52/Fatturati!J52,0)</f>
        <v>1.1688621280980614E-2</v>
      </c>
      <c r="H51" s="7">
        <f>IFERROR(Fatturati!Q52/Fatturati!J52,0)</f>
        <v>0.49700325282026436</v>
      </c>
      <c r="I51" s="7">
        <f>IFERROR(Fatturati!R52/Fatturati!J52,0)</f>
        <v>6.4748809990695239E-2</v>
      </c>
      <c r="J51" s="7">
        <f>IFERROR(Fatturati!S52/Fatturati!J52,0)</f>
        <v>6.3752201228843272E-2</v>
      </c>
      <c r="K51" s="7">
        <f>IFERROR(Fatturati!T52/Fatturati!J52,0)</f>
        <v>0.25500880491537281</v>
      </c>
      <c r="L51" s="7">
        <f>IFERROR(Fatturati!U52/Fatturati!J52,0)</f>
        <v>0</v>
      </c>
      <c r="M51" s="7">
        <f>IFERROR(Fatturati!V52/Fatturati!J52,0)</f>
        <v>0</v>
      </c>
      <c r="N51" s="2"/>
      <c r="O51" s="2"/>
      <c r="P51" s="2"/>
    </row>
    <row r="52" spans="1:16" x14ac:dyDescent="0.3">
      <c r="A52" s="18" t="str">
        <f>Fatturati!I53</f>
        <v xml:space="preserve">Ibp Banninger </v>
      </c>
      <c r="B52" s="7">
        <f>IFERROR(Fatturati!K53/Fatturati!J53,0)</f>
        <v>0</v>
      </c>
      <c r="C52" s="7">
        <f>IFERROR(Fatturati!L53/Fatturati!J53,0)</f>
        <v>0</v>
      </c>
      <c r="D52" s="7">
        <f>IFERROR(Fatturati!M53/Fatturati!J53,0)</f>
        <v>0.2897271268057785</v>
      </c>
      <c r="E52" s="7">
        <f>IFERROR(Fatturati!N53/Fatturati!J53,0)</f>
        <v>0.1312199036918138</v>
      </c>
      <c r="F52" s="7">
        <f>IFERROR(Fatturati!O53/Fatturati!J53,0)</f>
        <v>0.10453451043338684</v>
      </c>
      <c r="G52" s="7">
        <f>IFERROR(Fatturati!P53/Fatturati!J53,0)</f>
        <v>0</v>
      </c>
      <c r="H52" s="7">
        <f>IFERROR(Fatturati!Q53/Fatturati!J53,0)</f>
        <v>0.3260433386837881</v>
      </c>
      <c r="I52" s="7">
        <f>IFERROR(Fatturati!R53/Fatturati!J53,0)</f>
        <v>0.13503210272873195</v>
      </c>
      <c r="J52" s="7">
        <f>IFERROR(Fatturati!S53/Fatturati!J53,0)</f>
        <v>1.3443017656500803E-2</v>
      </c>
      <c r="K52" s="7">
        <f>IFERROR(Fatturati!T53/Fatturati!J53,0)</f>
        <v>0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3">
      <c r="A53" s="18" t="str">
        <f>Fatturati!I54</f>
        <v xml:space="preserve">Ferrari </v>
      </c>
      <c r="B53" s="7">
        <f>IFERROR(Fatturati!K54/Fatturati!J54,0)</f>
        <v>0.19991582491582491</v>
      </c>
      <c r="C53" s="7">
        <f>IFERROR(Fatturati!L54/Fatturati!J54,0)</f>
        <v>-4.9873737373737376E-2</v>
      </c>
      <c r="D53" s="7">
        <f>IFERROR(Fatturati!M54/Fatturati!J54,0)</f>
        <v>0.13341750841750841</v>
      </c>
      <c r="E53" s="7">
        <f>IFERROR(Fatturati!N54/Fatturati!J54,0)</f>
        <v>0.44023569023569026</v>
      </c>
      <c r="F53" s="7">
        <f>IFERROR(Fatturati!O54/Fatturati!J54,0)</f>
        <v>2.2306397306397305E-2</v>
      </c>
      <c r="G53" s="7">
        <f>IFERROR(Fatturati!P54/Fatturati!J54,0)</f>
        <v>9.8905723905723907E-3</v>
      </c>
      <c r="H53" s="7">
        <f>IFERROR(Fatturati!Q54/Fatturati!J54,0)</f>
        <v>0</v>
      </c>
      <c r="I53" s="7">
        <f>IFERROR(Fatturati!R54/Fatturati!J54,0)</f>
        <v>0</v>
      </c>
      <c r="J53" s="7">
        <f>IFERROR(Fatturati!S54/Fatturati!J54,0)</f>
        <v>6.1237373737373736E-2</v>
      </c>
      <c r="K53" s="7">
        <f>IFERROR(Fatturati!T54/Fatturati!J54,0)</f>
        <v>0</v>
      </c>
      <c r="L53" s="7">
        <f>IFERROR(Fatturati!U54/Fatturati!J54,0)</f>
        <v>8.1439393939393936E-2</v>
      </c>
      <c r="M53" s="7">
        <f>IFERROR(Fatturati!V54/Fatturati!J54,0)</f>
        <v>0</v>
      </c>
      <c r="N53" s="2"/>
      <c r="O53" s="2"/>
      <c r="P53" s="2"/>
    </row>
    <row r="54" spans="1:16" x14ac:dyDescent="0.3">
      <c r="A54" s="18" t="str">
        <f>Fatturati!I55</f>
        <v xml:space="preserve">Bossini </v>
      </c>
      <c r="B54" s="7">
        <f>IFERROR(Fatturati!K55/Fatturati!J55,0)</f>
        <v>0</v>
      </c>
      <c r="C54" s="7">
        <f>IFERROR(Fatturati!L55/Fatturati!J55,0)</f>
        <v>6.0045646989497783E-2</v>
      </c>
      <c r="D54" s="7">
        <f>IFERROR(Fatturati!M55/Fatturati!J55,0)</f>
        <v>0.16744630927650164</v>
      </c>
      <c r="E54" s="7">
        <f>IFERROR(Fatturati!N55/Fatturati!J55,0)</f>
        <v>6.6926855930158832E-2</v>
      </c>
      <c r="F54" s="7">
        <f>IFERROR(Fatturati!O55/Fatturati!J55,0)</f>
        <v>4.513671679010714E-2</v>
      </c>
      <c r="G54" s="7">
        <f>IFERROR(Fatturati!P55/Fatturati!J55,0)</f>
        <v>0</v>
      </c>
      <c r="H54" s="7">
        <f>IFERROR(Fatturati!Q55/Fatturati!J55,0)</f>
        <v>8.784163184784903E-2</v>
      </c>
      <c r="I54" s="7">
        <f>IFERROR(Fatturati!R55/Fatturati!J55,0)</f>
        <v>6.7274866186853742E-3</v>
      </c>
      <c r="J54" s="7">
        <f>IFERROR(Fatturati!S55/Fatturati!J55,0)</f>
        <v>0.18289967269955618</v>
      </c>
      <c r="K54" s="7">
        <f>IFERROR(Fatturati!T55/Fatturati!J55,0)</f>
        <v>0.24188847872547115</v>
      </c>
      <c r="L54" s="7">
        <f>IFERROR(Fatturati!U55/Fatturati!J55,0)</f>
        <v>0.17657784220830661</v>
      </c>
      <c r="M54" s="7">
        <f>IFERROR(Fatturati!V55/Fatturati!J55,0)</f>
        <v>0</v>
      </c>
      <c r="N54" s="2"/>
      <c r="O54" s="2"/>
      <c r="P54" s="2"/>
    </row>
    <row r="55" spans="1:16" x14ac:dyDescent="0.3">
      <c r="A55" s="18" t="str">
        <f>Fatturati!I56</f>
        <v xml:space="preserve">GBD </v>
      </c>
      <c r="B55" s="7">
        <f>IFERROR(Fatturati!K56/Fatturati!J56,0)</f>
        <v>0</v>
      </c>
      <c r="C55" s="7">
        <f>IFERROR(Fatturati!L56/Fatturati!J56,0)</f>
        <v>0</v>
      </c>
      <c r="D55" s="7">
        <f>IFERROR(Fatturati!M56/Fatturati!J56,0)</f>
        <v>0.16998421328928068</v>
      </c>
      <c r="E55" s="7">
        <f>IFERROR(Fatturati!N56/Fatturati!J56,0)</f>
        <v>1.8940517416905663E-2</v>
      </c>
      <c r="F55" s="7">
        <f>IFERROR(Fatturati!O56/Fatturati!J56,0)</f>
        <v>0.81107526929381368</v>
      </c>
      <c r="G55" s="7">
        <f>IFERROR(Fatturati!P56/Fatturati!J56,0)</f>
        <v>0</v>
      </c>
      <c r="H55" s="7">
        <f>IFERROR(Fatturati!Q56/Fatturati!J56,0)</f>
        <v>0</v>
      </c>
      <c r="I55" s="7">
        <f>IFERROR(Fatturati!R56/Fatturati!J56,0)</f>
        <v>0</v>
      </c>
      <c r="J55" s="7">
        <f>IFERROR(Fatturati!S56/Fatturati!J56,0)</f>
        <v>0</v>
      </c>
      <c r="K55" s="7">
        <f>IFERROR(Fatturati!T56/Fatturati!J56,0)</f>
        <v>0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3">
      <c r="A56" s="18" t="str">
        <f>Fatturati!I57</f>
        <v>Rems</v>
      </c>
      <c r="B56" s="7">
        <f>IFERROR(Fatturati!K57/Fatturati!J57,0)</f>
        <v>0.43473110637289741</v>
      </c>
      <c r="C56" s="7">
        <f>IFERROR(Fatturati!L57/Fatturati!J57,0)</f>
        <v>0</v>
      </c>
      <c r="D56" s="7">
        <f>IFERROR(Fatturati!M57/Fatturati!J57,0)</f>
        <v>0.32812129827055198</v>
      </c>
      <c r="E56" s="7">
        <f>IFERROR(Fatturati!N57/Fatturati!J57,0)</f>
        <v>0</v>
      </c>
      <c r="F56" s="7">
        <f>IFERROR(Fatturati!O57/Fatturati!J57,0)</f>
        <v>0</v>
      </c>
      <c r="G56" s="7">
        <f>IFERROR(Fatturati!P57/Fatturati!J57,0)</f>
        <v>0</v>
      </c>
      <c r="H56" s="7">
        <f>IFERROR(Fatturati!Q57/Fatturati!J57,0)</f>
        <v>0.18597488746742477</v>
      </c>
      <c r="I56" s="7">
        <f>IFERROR(Fatturati!R57/Fatturati!J57,0)</f>
        <v>0</v>
      </c>
      <c r="J56" s="7">
        <f>IFERROR(Fatturati!S57/Fatturati!J57,0)</f>
        <v>0</v>
      </c>
      <c r="K56" s="7">
        <f>IFERROR(Fatturati!T57/Fatturati!J57,0)</f>
        <v>5.1172707889125799E-2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3">
      <c r="A57" s="18" t="str">
        <f>Fatturati!I58</f>
        <v>Euroacque</v>
      </c>
      <c r="B57" s="7">
        <f>IFERROR(Fatturati!K58/Fatturati!J58,0)</f>
        <v>0</v>
      </c>
      <c r="C57" s="7">
        <f>IFERROR(Fatturati!L58/Fatturati!J58,0)</f>
        <v>2.1873226937457267E-2</v>
      </c>
      <c r="D57" s="7">
        <f>IFERROR(Fatturati!M58/Fatturati!J58,0)</f>
        <v>0.46065074123106919</v>
      </c>
      <c r="E57" s="7">
        <f>IFERROR(Fatturati!N58/Fatturati!J58,0)</f>
        <v>0</v>
      </c>
      <c r="F57" s="7">
        <f>IFERROR(Fatturati!O58/Fatturati!J58,0)</f>
        <v>0</v>
      </c>
      <c r="G57" s="7">
        <f>IFERROR(Fatturati!P58/Fatturati!J58,0)</f>
        <v>0</v>
      </c>
      <c r="H57" s="7">
        <f>IFERROR(Fatturati!Q58/Fatturati!J58,0)</f>
        <v>0</v>
      </c>
      <c r="I57" s="7">
        <f>IFERROR(Fatturati!R58/Fatturati!J58,0)</f>
        <v>0</v>
      </c>
      <c r="J57" s="7">
        <f>IFERROR(Fatturati!S58/Fatturati!J58,0)</f>
        <v>0</v>
      </c>
      <c r="K57" s="7">
        <f>IFERROR(Fatturati!T58/Fatturati!J58,0)</f>
        <v>0.21696829946026158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3">
      <c r="A58" s="18" t="str">
        <f>Fatturati!I59</f>
        <v>Negrari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0.3324548046842557</v>
      </c>
      <c r="E58" s="7">
        <f>IFERROR(Fatturati!N59/Fatturati!J59,0)</f>
        <v>0</v>
      </c>
      <c r="F58" s="7">
        <f>IFERROR(Fatturati!O59/Fatturati!J59,0)</f>
        <v>0</v>
      </c>
      <c r="G58" s="7">
        <f>IFERROR(Fatturati!P59/Fatturati!J59,0)</f>
        <v>0</v>
      </c>
      <c r="H58" s="7">
        <f>IFERROR(Fatturati!Q59/Fatturati!J59,0)</f>
        <v>0</v>
      </c>
      <c r="I58" s="7">
        <f>IFERROR(Fatturati!R59/Fatturati!J59,0)</f>
        <v>0.31889482572464767</v>
      </c>
      <c r="J58" s="7">
        <f>IFERROR(Fatturati!S59/Fatturati!J59,0)</f>
        <v>0</v>
      </c>
      <c r="K58" s="7">
        <f>IFERROR(Fatturati!T59/Fatturati!J59,0)</f>
        <v>3.9799562581323944E-2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3">
      <c r="A59" s="18" t="str">
        <f>Fatturati!I60</f>
        <v>Eurocornici</v>
      </c>
      <c r="B59" s="7">
        <f>IFERROR(Fatturati!K60/Fatturati!J60,0)</f>
        <v>0</v>
      </c>
      <c r="C59" s="7">
        <f>IFERROR(Fatturati!L60/Fatturati!J60,0)</f>
        <v>0</v>
      </c>
      <c r="D59" s="7">
        <f>IFERROR(Fatturati!M60/Fatturati!J60,0)</f>
        <v>0</v>
      </c>
      <c r="E59" s="7">
        <f>IFERROR(Fatturati!N60/Fatturati!J60,0)</f>
        <v>0</v>
      </c>
      <c r="F59" s="7">
        <f>IFERROR(Fatturati!O60/Fatturati!J60,0)</f>
        <v>0</v>
      </c>
      <c r="G59" s="7">
        <f>IFERROR(Fatturati!P60/Fatturati!J60,0)</f>
        <v>0</v>
      </c>
      <c r="H59" s="7">
        <f>IFERROR(Fatturati!Q60/Fatturati!J60,0)</f>
        <v>1</v>
      </c>
      <c r="I59" s="7">
        <f>IFERROR(Fatturati!R60/Fatturati!J60,0)</f>
        <v>0</v>
      </c>
      <c r="J59" s="7">
        <f>IFERROR(Fatturati!S60/Fatturati!J60,0)</f>
        <v>0</v>
      </c>
      <c r="K59" s="7">
        <f>IFERROR(Fatturati!T60/Fatturati!J60,0)</f>
        <v>0</v>
      </c>
      <c r="L59" s="7">
        <f>IFERROR(Fatturati!U60/Fatturati!J60,0)</f>
        <v>0</v>
      </c>
      <c r="M59" s="7">
        <f>IFERROR(Fatturati!V60/Fatturati!J60,0)</f>
        <v>0</v>
      </c>
      <c r="N59" s="2"/>
      <c r="O59" s="2"/>
      <c r="P59" s="2"/>
    </row>
    <row r="60" spans="1:16" x14ac:dyDescent="0.3">
      <c r="A60" s="18" t="str">
        <f>Fatturati!I61</f>
        <v>Bwt/Cillichemie</v>
      </c>
      <c r="B60" s="7">
        <f>IFERROR(Fatturati!K61/Fatturati!J61,0)</f>
        <v>0</v>
      </c>
      <c r="C60" s="7">
        <f>IFERROR(Fatturati!L61/Fatturati!J61,0)</f>
        <v>0</v>
      </c>
      <c r="D60" s="7">
        <f>IFERROR(Fatturati!M61/Fatturati!J61,0)</f>
        <v>0</v>
      </c>
      <c r="E60" s="7">
        <f>IFERROR(Fatturati!N61/Fatturati!J61,0)</f>
        <v>0</v>
      </c>
      <c r="F60" s="7">
        <f>IFERROR(Fatturati!O61/Fatturati!J61,0)</f>
        <v>0</v>
      </c>
      <c r="G60" s="7">
        <f>IFERROR(Fatturati!P61/Fatturati!J61,0)</f>
        <v>0</v>
      </c>
      <c r="H60" s="7">
        <f>IFERROR(Fatturati!Q61/Fatturati!J61,0)</f>
        <v>0</v>
      </c>
      <c r="I60" s="7">
        <f>IFERROR(Fatturati!R61/Fatturati!J61,0)</f>
        <v>0.48677727187675418</v>
      </c>
      <c r="J60" s="7">
        <f>IFERROR(Fatturati!S61/Fatturati!J61,0)</f>
        <v>0</v>
      </c>
      <c r="K60" s="7">
        <f>IFERROR(Fatturati!T61/Fatturati!J61,0)</f>
        <v>0.51322272812324587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3">
      <c r="A61" s="18" t="str">
        <f>Fatturati!I62</f>
        <v>Carrier</v>
      </c>
      <c r="B61" s="7">
        <f>IFERROR(Fatturati!K62/Fatturati!J62,0)</f>
        <v>0</v>
      </c>
      <c r="C61" s="7">
        <f>IFERROR(Fatturati!L62/Fatturati!J62,0)</f>
        <v>0</v>
      </c>
      <c r="D61" s="7">
        <f>IFERROR(Fatturati!M62/Fatturati!J62,0)</f>
        <v>0</v>
      </c>
      <c r="E61" s="7">
        <f>IFERROR(Fatturati!N62/Fatturati!J62,0)</f>
        <v>0</v>
      </c>
      <c r="F61" s="7">
        <f>IFERROR(Fatturati!O62/Fatturati!J62,0)</f>
        <v>0.19058823529411764</v>
      </c>
      <c r="G61" s="7">
        <f>IFERROR(Fatturati!P62/Fatturati!J62,0)</f>
        <v>0</v>
      </c>
      <c r="H61" s="7">
        <f>IFERROR(Fatturati!Q62/Fatturati!J62,0)</f>
        <v>0</v>
      </c>
      <c r="I61" s="7">
        <f>IFERROR(Fatturati!R62/Fatturati!J62,0)</f>
        <v>0</v>
      </c>
      <c r="J61" s="7">
        <f>IFERROR(Fatturati!S62/Fatturati!J62,0)</f>
        <v>0</v>
      </c>
      <c r="K61" s="7">
        <f>IFERROR(Fatturati!T62/Fatturati!J62,0)</f>
        <v>0.80941176470588239</v>
      </c>
      <c r="L61" s="7">
        <f>IFERROR(Fatturati!U62/Fatturati!J62,0)</f>
        <v>10.72156862745098</v>
      </c>
      <c r="M61" s="7">
        <f>IFERROR(Fatturati!V62/Fatturati!J62,0)</f>
        <v>0</v>
      </c>
      <c r="N61" s="2"/>
      <c r="O61" s="2"/>
      <c r="P61" s="2"/>
    </row>
    <row r="62" spans="1:16" x14ac:dyDescent="0.3">
      <c r="A62" s="18" t="str">
        <f>Fatturati!I63</f>
        <v>System Group (Italiana Corrugati)</v>
      </c>
      <c r="B62" s="7">
        <f>IFERROR(Fatturati!K63/Fatturati!J63,0)</f>
        <v>0</v>
      </c>
      <c r="C62" s="7">
        <f>IFERROR(Fatturati!L63/Fatturati!J63,0)</f>
        <v>0</v>
      </c>
      <c r="D62" s="7">
        <f>IFERROR(Fatturati!M63/Fatturati!J63,0)</f>
        <v>0</v>
      </c>
      <c r="E62" s="7">
        <f>IFERROR(Fatturati!N63/Fatturati!J63,0)</f>
        <v>0</v>
      </c>
      <c r="F62" s="7">
        <f>IFERROR(Fatturati!O63/Fatturati!J63,0)</f>
        <v>0</v>
      </c>
      <c r="G62" s="7">
        <f>IFERROR(Fatturati!P63/Fatturati!J63,0)</f>
        <v>0</v>
      </c>
      <c r="H62" s="7">
        <f>IFERROR(Fatturati!Q63/Fatturati!J63,0)</f>
        <v>0</v>
      </c>
      <c r="I62" s="7">
        <f>IFERROR(Fatturati!R63/Fatturati!J63,0)</f>
        <v>0</v>
      </c>
      <c r="J62" s="7">
        <f>IFERROR(Fatturati!S63/Fatturati!J63,0)</f>
        <v>0</v>
      </c>
      <c r="K62" s="7">
        <f>IFERROR(Fatturati!T63/Fatturati!J63,0)</f>
        <v>0</v>
      </c>
      <c r="L62" s="7">
        <f>IFERROR(Fatturati!U63/Fatturati!J63,0)</f>
        <v>1.5284261687024361</v>
      </c>
      <c r="M62" s="7">
        <f>IFERROR(Fatturati!V63/Fatturati!J63,0)</f>
        <v>0</v>
      </c>
      <c r="N62" s="2"/>
      <c r="O62" s="2"/>
      <c r="P62" s="2"/>
    </row>
    <row r="63" spans="1:16" x14ac:dyDescent="0.3">
      <c r="A63" s="18" t="str">
        <f>Fatturati!I64</f>
        <v>Arredamenti Montegrappa</v>
      </c>
      <c r="B63" s="7">
        <f>IFERROR(Fatturati!K64/Fatturati!J64,0)</f>
        <v>0</v>
      </c>
      <c r="C63" s="7">
        <f>IFERROR(Fatturati!L64/Fatturati!J64,0)</f>
        <v>0</v>
      </c>
      <c r="D63" s="7">
        <f>IFERROR(Fatturati!M64/Fatturati!J64,0)</f>
        <v>0</v>
      </c>
      <c r="E63" s="7">
        <f>IFERROR(Fatturati!N64/Fatturati!J64,0)</f>
        <v>0</v>
      </c>
      <c r="F63" s="7">
        <f>IFERROR(Fatturati!O64/Fatturati!J64,0)</f>
        <v>1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3">
      <c r="A64" s="18" t="str">
        <f>Fatturati!I65</f>
        <v>System Group (Rototec)</v>
      </c>
      <c r="B64" s="7">
        <f>IFERROR(Fatturati!K65/Fatturati!J65,0)</f>
        <v>0</v>
      </c>
      <c r="C64" s="7">
        <f>IFERROR(Fatturati!L65/Fatturati!J65,0)</f>
        <v>0</v>
      </c>
      <c r="D64" s="7">
        <f>IFERROR(Fatturati!M65/Fatturati!J65,0)</f>
        <v>0</v>
      </c>
      <c r="E64" s="7">
        <f>IFERROR(Fatturati!N65/Fatturati!J65,0)</f>
        <v>1</v>
      </c>
      <c r="F64" s="7">
        <f>IFERROR(Fatturati!O65/Fatturati!J65,0)</f>
        <v>0</v>
      </c>
      <c r="G64" s="7">
        <f>IFERROR(Fatturati!P65/Fatturati!J65,0)</f>
        <v>0</v>
      </c>
      <c r="H64" s="7">
        <f>IFERROR(Fatturati!Q65/Fatturati!J65,0)</f>
        <v>0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3">
      <c r="A65" s="18" t="str">
        <f>Fatturati!I66</f>
        <v>Italkero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</v>
      </c>
      <c r="F65" s="7">
        <f>IFERROR(Fatturati!O66/Fatturati!J66,0)</f>
        <v>0</v>
      </c>
      <c r="G65" s="7">
        <f>IFERROR(Fatturati!P66/Fatturati!J66,0)</f>
        <v>0</v>
      </c>
      <c r="H65" s="7">
        <f>IFERROR(Fatturati!Q66/Fatturati!J66,0)</f>
        <v>0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0</v>
      </c>
      <c r="L65" s="7">
        <f>IFERROR(Fatturati!U66/Fatturati!J66,0)</f>
        <v>0</v>
      </c>
      <c r="M65" s="7">
        <f>IFERROR(Fatturati!V66/Fatturati!J66,0)</f>
        <v>0</v>
      </c>
      <c r="N65" s="2"/>
      <c r="O65" s="2"/>
      <c r="P65" s="2"/>
    </row>
    <row r="66" spans="1:16" x14ac:dyDescent="0.3">
      <c r="A66" s="18" t="str">
        <f>Fatturati!I67</f>
        <v>Giuseppe Tirinnanzi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0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0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3">
      <c r="A67" s="18" t="str">
        <f>Fatturati!I68</f>
        <v>General d'aspirazione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0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3">
      <c r="A68" s="18" t="str">
        <f>Fatturati!I69</f>
        <v xml:space="preserve">Olimpia Splendid 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0</v>
      </c>
      <c r="I68" s="7">
        <f>IFERROR(Fatturati!R69/Fatturati!J69,0)</f>
        <v>0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3">
      <c r="A69" s="18" t="str">
        <f>Fatturati!I70</f>
        <v>Megius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0</v>
      </c>
      <c r="M69" s="7">
        <f>IFERROR(Fatturati!V70/Fatturati!J70,0)</f>
        <v>0</v>
      </c>
      <c r="N69" s="2"/>
      <c r="O69" s="2"/>
      <c r="P69" s="2"/>
    </row>
    <row r="70" spans="1:16" x14ac:dyDescent="0.3">
      <c r="A70" s="18" t="str">
        <f>Fatturati!I71</f>
        <v>Ferroli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0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3">
      <c r="A71" s="18" t="str">
        <f>Fatturati!I72</f>
        <v xml:space="preserve">Immergas 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0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3">
      <c r="A72" s="18" t="str">
        <f>Fatturati!I73</f>
        <v>Paini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3">
      <c r="A73" s="18" t="str">
        <f>Fatturati!I74</f>
        <v>Bmeters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3">
      <c r="A74" s="18" t="str">
        <f>Fatturati!I75</f>
        <v>Fima Carlo Frattini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3">
      <c r="A75" s="18" t="str">
        <f>Fatturati!I76</f>
        <v xml:space="preserve">Ardeco 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3">
      <c r="A76" s="18" t="str">
        <f>Fatturati!I77</f>
        <v>Planus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3">
      <c r="A77" s="18" t="str">
        <f>Fatturati!I78</f>
        <v>LG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3">
      <c r="A78" s="18" t="str">
        <f>Fatturati!I79</f>
        <v>Silmet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3">
      <c r="A79" s="18" t="str">
        <f>Fatturati!I80</f>
        <v>Samsung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3">
      <c r="A80" s="18" t="str">
        <f>Fatturati!I81</f>
        <v>Kinedo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3">
      <c r="A81" s="18" t="str">
        <f>Fatturati!I82</f>
        <v>System Group (Sab)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3">
      <c r="A82" s="18" t="str">
        <f>Fatturati!I83</f>
        <v>Polieco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3">
      <c r="A83" s="18" t="str">
        <f>Fatturati!I84</f>
        <v>Arblu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3">
      <c r="A84" s="18" t="str">
        <f>Fatturati!I85</f>
        <v>Fimi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3">
      <c r="A85" s="18" t="str">
        <f>Fatturati!I86</f>
        <v>TECNOCONTROL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3">
      <c r="A86" s="18" t="str">
        <f>Fatturati!I87</f>
        <v>Camon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3">
      <c r="A87" s="18" t="str">
        <f>Fatturati!I88</f>
        <v>Beza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3">
      <c r="A88" s="18" t="str">
        <f>Fatturati!I89</f>
        <v>Grohe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3">
      <c r="A89" s="18" t="str">
        <f>Fatturati!I90</f>
        <v>Tiemme Raccorderie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3">
      <c r="A90" s="18" t="str">
        <f>Fatturati!I91</f>
        <v>Gruppo Salteco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3">
      <c r="A91" s="18" t="str">
        <f>Fatturati!I92</f>
        <v xml:space="preserve">Va-Albertoni 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3">
      <c r="A92" s="18" t="str">
        <f>Fatturati!I93</f>
        <v>Griffon - Bostik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3">
      <c r="A93" s="18" t="str">
        <f>Fatturati!I94</f>
        <v>Grantour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3">
      <c r="A94" s="18" t="str">
        <f>Fatturati!I95</f>
        <v>Fondital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3">
      <c r="A95" s="18" t="str">
        <f>Fatturati!I96</f>
        <v>Royo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3">
      <c r="A96" s="18" t="str">
        <f>Fatturati!I97</f>
        <v>BT-Flex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3">
      <c r="A97" s="18" t="str">
        <f>Fatturati!I98</f>
        <v>Arbi Arredobagno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3">
      <c r="A98" s="18" t="str">
        <f>Fatturati!I99</f>
        <v xml:space="preserve">Carlo Nobili 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3">
      <c r="A99" s="18" t="str">
        <f>Fatturati!I100</f>
        <v>Rizzo Aquae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3">
      <c r="A100" s="18" t="str">
        <f>Fatturati!I101</f>
        <v xml:space="preserve">Haier 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3">
      <c r="A101" s="18" t="str">
        <f>Fatturati!I102</f>
        <v xml:space="preserve">Galassia 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1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3">
      <c r="A102" s="18" t="str">
        <f>Fatturati!I103</f>
        <v>Ferrari Attrezzature</v>
      </c>
      <c r="B102" s="7">
        <f>IFERROR(Fatturati!K103/Fatturati!J103,0)</f>
        <v>1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3">
      <c r="A103" s="18" t="str">
        <f>Fatturati!I104</f>
        <v>Albatros</v>
      </c>
      <c r="B103" s="7">
        <f>IFERROR(Fatturati!K104/Fatturati!J104,0)</f>
        <v>0</v>
      </c>
      <c r="C103" s="7">
        <f>IFERROR(Fatturati!L104/Fatturati!J104,0)</f>
        <v>1.2048969907536262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0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3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B3" sqref="B3"/>
    </sheetView>
  </sheetViews>
  <sheetFormatPr defaultRowHeight="14.4" x14ac:dyDescent="0.3"/>
  <cols>
    <col min="1" max="1" width="9.109375" style="1"/>
    <col min="2" max="2" width="16.109375" customWidth="1"/>
    <col min="3" max="3" width="19.109375" customWidth="1"/>
    <col min="4" max="5" width="9.109375" style="1"/>
    <col min="6" max="6" width="31" style="1" bestFit="1" customWidth="1"/>
    <col min="7" max="18" width="13.109375" style="1" bestFit="1" customWidth="1"/>
    <col min="19" max="21" width="9.109375" style="1"/>
  </cols>
  <sheetData>
    <row r="1" spans="1:18" ht="35.25" customHeight="1" x14ac:dyDescent="0.3">
      <c r="A1" s="31" t="s">
        <v>121</v>
      </c>
      <c r="B1" s="31"/>
      <c r="C1" s="31"/>
      <c r="D1" s="31"/>
      <c r="F1" s="31" t="s">
        <v>123</v>
      </c>
      <c r="G1" s="31"/>
      <c r="H1" s="31"/>
      <c r="I1" s="31"/>
      <c r="J1" s="31"/>
      <c r="K1" s="31"/>
      <c r="L1" s="31"/>
      <c r="M1" s="31"/>
      <c r="N1" s="31"/>
    </row>
    <row r="2" spans="1:18" x14ac:dyDescent="0.3">
      <c r="B2" s="24" t="s">
        <v>120</v>
      </c>
      <c r="C2" s="25" t="s">
        <v>122</v>
      </c>
      <c r="F2" s="22" t="s">
        <v>120</v>
      </c>
      <c r="G2" s="21" t="s">
        <v>124</v>
      </c>
      <c r="H2" s="21" t="s">
        <v>125</v>
      </c>
      <c r="I2" s="21" t="s">
        <v>126</v>
      </c>
      <c r="J2" s="21" t="s">
        <v>127</v>
      </c>
      <c r="K2" s="21" t="s">
        <v>128</v>
      </c>
      <c r="L2" s="21" t="s">
        <v>129</v>
      </c>
      <c r="M2" s="21" t="s">
        <v>130</v>
      </c>
      <c r="N2" s="21" t="s">
        <v>131</v>
      </c>
      <c r="O2" s="21" t="s">
        <v>132</v>
      </c>
      <c r="P2" s="21" t="s">
        <v>133</v>
      </c>
      <c r="Q2" s="21" t="s">
        <v>134</v>
      </c>
      <c r="R2" s="21" t="s">
        <v>135</v>
      </c>
    </row>
    <row r="3" spans="1:18" x14ac:dyDescent="0.3">
      <c r="B3" s="26"/>
      <c r="C3" s="27"/>
      <c r="F3" s="23" t="str">
        <f t="shared" ref="F3:F56" si="0">IF(B3=0,"",B3)</f>
        <v/>
      </c>
      <c r="G3" s="2" t="str">
        <f>IFERROR(VLOOKUP($F$3,Stagionalità!$A$6:$M$103,2,FALSE)*C3,"")</f>
        <v/>
      </c>
      <c r="H3" s="2" t="str">
        <f>IFERROR(VLOOKUP(F3,Stagionalità!$A$6:$M$103,3,FALSE)*C3,"")</f>
        <v/>
      </c>
      <c r="I3" s="2" t="str">
        <f>IFERROR(VLOOKUP(F3,Stagionalità!$A$6:$M$103,4,FALSE)*C3,"")</f>
        <v/>
      </c>
      <c r="J3" s="2" t="str">
        <f>IFERROR(VLOOKUP(F3,Stagionalità!$A$6:$M$103,5,FALSE)*C3,"")</f>
        <v/>
      </c>
      <c r="K3" s="2" t="str">
        <f>IFERROR(VLOOKUP(F3,Stagionalità!$A$6:$M$103,6,FALSE)*C3,"")</f>
        <v/>
      </c>
      <c r="L3" s="2" t="str">
        <f>IFERROR(VLOOKUP(F3,Stagionalità!$A$6:$M$103,7,FALSE)*C3,"")</f>
        <v/>
      </c>
      <c r="M3" s="2" t="str">
        <f>IFERROR(VLOOKUP(F3,Stagionalità!$A$6:$M$103,8,FALSE)*C3,"")</f>
        <v/>
      </c>
      <c r="N3" s="2" t="str">
        <f>IFERROR(VLOOKUP(F3,Stagionalità!$A$6:$M$103,9,FALSE)*C3,"")</f>
        <v/>
      </c>
      <c r="O3" s="2" t="str">
        <f>IFERROR(VLOOKUP(F3,Stagionalità!$A$6:$M$103,10,FALSE)*C3,"")</f>
        <v/>
      </c>
      <c r="P3" s="2" t="str">
        <f>IFERROR(VLOOKUP(F3,Stagionalità!$A$6:$M$103,11,FALSE)*C3,"")</f>
        <v/>
      </c>
      <c r="Q3" s="2" t="str">
        <f>IFERROR(VLOOKUP(F3,Stagionalità!$A$6:$M$103,12,FALSE)*C3,"")</f>
        <v/>
      </c>
      <c r="R3" s="2" t="str">
        <f>IFERROR(VLOOKUP(F3,Stagionalità!$A$6:$M$103,13,FALSE)*C3,"")</f>
        <v/>
      </c>
    </row>
    <row r="4" spans="1:18" x14ac:dyDescent="0.3">
      <c r="B4" s="28"/>
      <c r="C4" s="29"/>
      <c r="F4" s="23" t="str">
        <f t="shared" si="0"/>
        <v/>
      </c>
      <c r="G4" s="2" t="str">
        <f>IFERROR(VLOOKUP(F4,Stagionalità!$A$6:$M$103,2,FALSE)*C4,"")</f>
        <v/>
      </c>
      <c r="H4" s="2" t="str">
        <f>IFERROR(VLOOKUP(F4,Stagionalità!$A$6:$M$103,3,FALSE)*C4,"")</f>
        <v/>
      </c>
      <c r="I4" s="2" t="str">
        <f>IFERROR(VLOOKUP(F4,Stagionalità!$A$6:$M$103,4,FALSE)*C4,"")</f>
        <v/>
      </c>
      <c r="J4" s="2" t="str">
        <f>IFERROR(VLOOKUP(F4,Stagionalità!$A$6:$M$103,5,FALSE)*C4,"")</f>
        <v/>
      </c>
      <c r="K4" s="2" t="str">
        <f>IFERROR(VLOOKUP(F4,Stagionalità!$A$6:$M$103,6,FALSE)*C4,"")</f>
        <v/>
      </c>
      <c r="L4" s="2" t="str">
        <f>IFERROR(VLOOKUP(F4,Stagionalità!$A$6:$M$103,7,FALSE)*C4,"")</f>
        <v/>
      </c>
      <c r="M4" s="2" t="str">
        <f>IFERROR(VLOOKUP(F4,Stagionalità!$A$6:$M$103,8,FALSE)*C4,"")</f>
        <v/>
      </c>
      <c r="N4" s="2" t="str">
        <f>IFERROR(VLOOKUP(F4,Stagionalità!$A$6:$M$103,9,FALSE)*C4,"")</f>
        <v/>
      </c>
      <c r="O4" s="2" t="str">
        <f>IFERROR(VLOOKUP(F4,Stagionalità!$A$6:$M$103,10,FALSE)*C4,"")</f>
        <v/>
      </c>
      <c r="P4" s="2" t="str">
        <f>IFERROR(VLOOKUP(F4,Stagionalità!$A$6:$M$103,11,FALSE)*C4,"")</f>
        <v/>
      </c>
      <c r="Q4" s="2" t="str">
        <f>IFERROR(VLOOKUP(F4,Stagionalità!$A$6:$M$103,12,FALSE)*C4,"")</f>
        <v/>
      </c>
      <c r="R4" s="2" t="str">
        <f>IFERROR(VLOOKUP(F4,Stagionalità!$A$6:$M$103,13,FALSE)*C4,"")</f>
        <v/>
      </c>
    </row>
    <row r="5" spans="1:18" x14ac:dyDescent="0.3">
      <c r="B5" s="26"/>
      <c r="C5" s="27"/>
      <c r="F5" s="23" t="str">
        <f t="shared" si="0"/>
        <v/>
      </c>
      <c r="G5" s="2" t="str">
        <f>IFERROR(VLOOKUP(F5,Stagionalità!$A$6:$M$103,2,FALSE)*C5,"")</f>
        <v/>
      </c>
      <c r="H5" s="2" t="str">
        <f>IFERROR(VLOOKUP(F5,Stagionalità!$A$6:$M$103,3,FALSE)*C5,"")</f>
        <v/>
      </c>
      <c r="I5" s="2" t="str">
        <f>IFERROR(VLOOKUP(F5,Stagionalità!$A$6:$M$103,4,FALSE)*C5,"")</f>
        <v/>
      </c>
      <c r="J5" s="2" t="str">
        <f>IFERROR(VLOOKUP(F5,Stagionalità!$A$6:$M$103,5,FALSE)*C5,"")</f>
        <v/>
      </c>
      <c r="K5" s="2" t="str">
        <f>IFERROR(VLOOKUP(F5,Stagionalità!$A$6:$M$103,6,FALSE)*C5,"")</f>
        <v/>
      </c>
      <c r="L5" s="2" t="str">
        <f>IFERROR(VLOOKUP(F5,Stagionalità!$A$6:$M$103,7,FALSE)*C5,"")</f>
        <v/>
      </c>
      <c r="M5" s="2" t="str">
        <f>IFERROR(VLOOKUP(F5,Stagionalità!$A$6:$M$103,8,FALSE)*C5,"")</f>
        <v/>
      </c>
      <c r="N5" s="2" t="str">
        <f>IFERROR(VLOOKUP(F5,Stagionalità!$A$6:$M$103,9,FALSE)*C5,"")</f>
        <v/>
      </c>
      <c r="O5" s="2" t="str">
        <f>IFERROR(VLOOKUP(F5,Stagionalità!$A$6:$M$103,10,FALSE)*C5,"")</f>
        <v/>
      </c>
      <c r="P5" s="2" t="str">
        <f>IFERROR(VLOOKUP(F5,Stagionalità!$A$6:$M$103,11,FALSE)*C5,"")</f>
        <v/>
      </c>
      <c r="Q5" s="2" t="str">
        <f>IFERROR(VLOOKUP(F5,Stagionalità!$A$6:$M$103,12,FALSE)*C5,"")</f>
        <v/>
      </c>
      <c r="R5" s="2" t="str">
        <f>IFERROR(VLOOKUP(F5,Stagionalità!$A$6:$M$103,13,FALSE)*C5,"")</f>
        <v/>
      </c>
    </row>
    <row r="6" spans="1:18" x14ac:dyDescent="0.3">
      <c r="B6" s="28"/>
      <c r="C6" s="29"/>
      <c r="F6" s="23" t="str">
        <f t="shared" si="0"/>
        <v/>
      </c>
      <c r="G6" s="2" t="str">
        <f>IFERROR(VLOOKUP(F6,Stagionalità!$A$6:$M$103,2,FALSE)*C6,"")</f>
        <v/>
      </c>
      <c r="H6" s="2" t="str">
        <f>IFERROR(VLOOKUP(F6,Stagionalità!$A$6:$M$103,3,FALSE)*C6,"")</f>
        <v/>
      </c>
      <c r="I6" s="2" t="str">
        <f>IFERROR(VLOOKUP(F6,Stagionalità!$A$6:$M$103,4,FALSE)*C6,"")</f>
        <v/>
      </c>
      <c r="J6" s="2" t="str">
        <f>IFERROR(VLOOKUP(F6,Stagionalità!$A$6:$M$103,5,FALSE)*C6,"")</f>
        <v/>
      </c>
      <c r="K6" s="2" t="str">
        <f>IFERROR(VLOOKUP(F6,Stagionalità!$A$6:$M$103,6,FALSE)*C6,"")</f>
        <v/>
      </c>
      <c r="L6" s="2" t="str">
        <f>IFERROR(VLOOKUP(F6,Stagionalità!$A$6:$M$103,7,FALSE)*C6,"")</f>
        <v/>
      </c>
      <c r="M6" s="2" t="str">
        <f>IFERROR(VLOOKUP(F6,Stagionalità!$A$6:$M$103,8,FALSE)*C6,"")</f>
        <v/>
      </c>
      <c r="N6" s="2" t="str">
        <f>IFERROR(VLOOKUP(F6,Stagionalità!$A$6:$M$103,9,FALSE)*C6,"")</f>
        <v/>
      </c>
      <c r="O6" s="2" t="str">
        <f>IFERROR(VLOOKUP(F6,Stagionalità!$A$6:$M$103,10,FALSE)*C6,"")</f>
        <v/>
      </c>
      <c r="P6" s="2" t="str">
        <f>IFERROR(VLOOKUP(F6,Stagionalità!$A$6:$M$103,11,FALSE)*C6,"")</f>
        <v/>
      </c>
      <c r="Q6" s="2" t="str">
        <f>IFERROR(VLOOKUP(F6,Stagionalità!$A$6:$M$103,12,FALSE)*C6,"")</f>
        <v/>
      </c>
      <c r="R6" s="2" t="str">
        <f>IFERROR(VLOOKUP(F6,Stagionalità!$A$6:$M$103,13,FALSE)*C6,"")</f>
        <v/>
      </c>
    </row>
    <row r="7" spans="1:18" x14ac:dyDescent="0.3">
      <c r="B7" s="26"/>
      <c r="C7" s="27"/>
      <c r="F7" s="23" t="str">
        <f t="shared" si="0"/>
        <v/>
      </c>
      <c r="G7" s="2" t="str">
        <f>IFERROR(VLOOKUP(F7,Stagionalità!$A$6:$M$103,2,FALSE)*C7,"")</f>
        <v/>
      </c>
      <c r="H7" s="2" t="str">
        <f>IFERROR(VLOOKUP(F7,Stagionalità!$A$6:$M$103,3,FALSE)*C7,"")</f>
        <v/>
      </c>
      <c r="I7" s="2" t="str">
        <f>IFERROR(VLOOKUP(F7,Stagionalità!$A$6:$M$103,4,FALSE)*C7,"")</f>
        <v/>
      </c>
      <c r="J7" s="2" t="str">
        <f>IFERROR(VLOOKUP(F7,Stagionalità!$A$6:$M$103,5,FALSE)*C7,"")</f>
        <v/>
      </c>
      <c r="K7" s="2" t="str">
        <f>IFERROR(VLOOKUP(F7,Stagionalità!$A$6:$M$103,6,FALSE)*C7,"")</f>
        <v/>
      </c>
      <c r="L7" s="2" t="str">
        <f>IFERROR(VLOOKUP(F7,Stagionalità!$A$6:$M$103,7,FALSE)*C7,"")</f>
        <v/>
      </c>
      <c r="M7" s="2" t="str">
        <f>IFERROR(VLOOKUP(F7,Stagionalità!$A$6:$M$103,8,FALSE)*C7,"")</f>
        <v/>
      </c>
      <c r="N7" s="2" t="str">
        <f>IFERROR(VLOOKUP(F7,Stagionalità!$A$6:$M$103,9,FALSE)*C7,"")</f>
        <v/>
      </c>
      <c r="O7" s="2" t="str">
        <f>IFERROR(VLOOKUP(F7,Stagionalità!$A$6:$M$103,10,FALSE)*C7,"")</f>
        <v/>
      </c>
      <c r="P7" s="2" t="str">
        <f>IFERROR(VLOOKUP(F7,Stagionalità!$A$6:$M$103,11,FALSE)*C7,"")</f>
        <v/>
      </c>
      <c r="Q7" s="2" t="str">
        <f>IFERROR(VLOOKUP(F7,Stagionalità!$A$6:$M$103,12,FALSE)*C7,"")</f>
        <v/>
      </c>
      <c r="R7" s="2" t="str">
        <f>IFERROR(VLOOKUP(F7,Stagionalità!$A$6:$M$103,13,FALSE)*C7,"")</f>
        <v/>
      </c>
    </row>
    <row r="8" spans="1:18" x14ac:dyDescent="0.3">
      <c r="B8" s="28"/>
      <c r="C8" s="29"/>
      <c r="F8" s="23" t="str">
        <f t="shared" si="0"/>
        <v/>
      </c>
      <c r="G8" s="2" t="str">
        <f>IFERROR(VLOOKUP(F8,Stagionalità!$A$6:$M$103,2,FALSE)*C8,"")</f>
        <v/>
      </c>
      <c r="H8" s="2" t="str">
        <f>IFERROR(VLOOKUP(F8,Stagionalità!$A$6:$M$103,3,FALSE)*C8,"")</f>
        <v/>
      </c>
      <c r="I8" s="2" t="str">
        <f>IFERROR(VLOOKUP(F8,Stagionalità!$A$6:$M$103,4,FALSE)*C8,"")</f>
        <v/>
      </c>
      <c r="J8" s="2" t="str">
        <f>IFERROR(VLOOKUP(F8,Stagionalità!$A$6:$M$103,5,FALSE)*C8,"")</f>
        <v/>
      </c>
      <c r="K8" s="2" t="str">
        <f>IFERROR(VLOOKUP(F8,Stagionalità!$A$6:$M$103,6,FALSE)*C8,"")</f>
        <v/>
      </c>
      <c r="L8" s="2" t="str">
        <f>IFERROR(VLOOKUP(F8,Stagionalità!$A$6:$M$103,7,FALSE)*C8,"")</f>
        <v/>
      </c>
      <c r="M8" s="2" t="str">
        <f>IFERROR(VLOOKUP(F8,Stagionalità!$A$6:$M$103,8,FALSE)*C8,"")</f>
        <v/>
      </c>
      <c r="N8" s="2" t="str">
        <f>IFERROR(VLOOKUP(F8,Stagionalità!$A$6:$M$103,9,FALSE)*C8,"")</f>
        <v/>
      </c>
      <c r="O8" s="2" t="str">
        <f>IFERROR(VLOOKUP(F8,Stagionalità!$A$6:$M$103,10,FALSE)*C8,"")</f>
        <v/>
      </c>
      <c r="P8" s="2" t="str">
        <f>IFERROR(VLOOKUP(F8,Stagionalità!$A$6:$M$103,11,FALSE)*C8,"")</f>
        <v/>
      </c>
      <c r="Q8" s="2" t="str">
        <f>IFERROR(VLOOKUP(F8,Stagionalità!$A$6:$M$103,12,FALSE)*C8,"")</f>
        <v/>
      </c>
      <c r="R8" s="2" t="str">
        <f>IFERROR(VLOOKUP(F8,Stagionalità!$A$6:$M$103,13,FALSE)*C8,"")</f>
        <v/>
      </c>
    </row>
    <row r="9" spans="1:18" x14ac:dyDescent="0.3">
      <c r="B9" s="26"/>
      <c r="C9" s="27"/>
      <c r="F9" s="23" t="str">
        <f t="shared" si="0"/>
        <v/>
      </c>
      <c r="G9" s="2" t="str">
        <f>IFERROR(VLOOKUP(F9,Stagionalità!$A$6:$M$103,2,FALSE)*C9,"")</f>
        <v/>
      </c>
      <c r="H9" s="2" t="str">
        <f>IFERROR(VLOOKUP(F9,Stagionalità!$A$6:$M$103,3,FALSE)*C9,"")</f>
        <v/>
      </c>
      <c r="I9" s="2" t="str">
        <f>IFERROR(VLOOKUP(F9,Stagionalità!$A$6:$M$103,4,FALSE)*C9,"")</f>
        <v/>
      </c>
      <c r="J9" s="2" t="str">
        <f>IFERROR(VLOOKUP(F9,Stagionalità!$A$6:$M$103,5,FALSE)*C9,"")</f>
        <v/>
      </c>
      <c r="K9" s="2" t="str">
        <f>IFERROR(VLOOKUP(F9,Stagionalità!$A$6:$M$103,6,FALSE)*C9,"")</f>
        <v/>
      </c>
      <c r="L9" s="2" t="str">
        <f>IFERROR(VLOOKUP(F9,Stagionalità!$A$6:$M$103,7,FALSE)*C9,"")</f>
        <v/>
      </c>
      <c r="M9" s="2" t="str">
        <f>IFERROR(VLOOKUP(F9,Stagionalità!$A$6:$M$103,8,FALSE)*C9,"")</f>
        <v/>
      </c>
      <c r="N9" s="2" t="str">
        <f>IFERROR(VLOOKUP(F9,Stagionalità!$A$6:$M$103,9,FALSE)*C9,"")</f>
        <v/>
      </c>
      <c r="O9" s="2" t="str">
        <f>IFERROR(VLOOKUP(F9,Stagionalità!$A$6:$M$103,10,FALSE)*C9,"")</f>
        <v/>
      </c>
      <c r="P9" s="2" t="str">
        <f>IFERROR(VLOOKUP(F9,Stagionalità!$A$6:$M$103,11,FALSE)*C9,"")</f>
        <v/>
      </c>
      <c r="Q9" s="2" t="str">
        <f>IFERROR(VLOOKUP(F9,Stagionalità!$A$6:$M$103,12,FALSE)*C9,"")</f>
        <v/>
      </c>
      <c r="R9" s="2" t="str">
        <f>IFERROR(VLOOKUP(F9,Stagionalità!$A$6:$M$103,13,FALSE)*C9,"")</f>
        <v/>
      </c>
    </row>
    <row r="10" spans="1:18" x14ac:dyDescent="0.3">
      <c r="B10" s="28"/>
      <c r="C10" s="29"/>
      <c r="F10" s="23" t="str">
        <f t="shared" si="0"/>
        <v/>
      </c>
      <c r="G10" s="2" t="str">
        <f>IFERROR(VLOOKUP(F10,Stagionalità!$A$6:$M$103,2,FALSE)*C10,"")</f>
        <v/>
      </c>
      <c r="H10" s="2" t="str">
        <f>IFERROR(VLOOKUP(F10,Stagionalità!$A$6:$M$103,3,FALSE)*C10,"")</f>
        <v/>
      </c>
      <c r="I10" s="2" t="str">
        <f>IFERROR(VLOOKUP(F10,Stagionalità!$A$6:$M$103,4,FALSE)*C10,"")</f>
        <v/>
      </c>
      <c r="J10" s="2" t="str">
        <f>IFERROR(VLOOKUP(F10,Stagionalità!$A$6:$M$103,5,FALSE)*C10,"")</f>
        <v/>
      </c>
      <c r="K10" s="2" t="str">
        <f>IFERROR(VLOOKUP(F10,Stagionalità!$A$6:$M$103,6,FALSE)*C10,"")</f>
        <v/>
      </c>
      <c r="L10" s="2" t="str">
        <f>IFERROR(VLOOKUP(F10,Stagionalità!$A$6:$M$103,7,FALSE)*C10,"")</f>
        <v/>
      </c>
      <c r="M10" s="2" t="str">
        <f>IFERROR(VLOOKUP(F10,Stagionalità!$A$6:$M$103,8,FALSE)*C10,"")</f>
        <v/>
      </c>
      <c r="N10" s="2" t="str">
        <f>IFERROR(VLOOKUP(F10,Stagionalità!$A$6:$M$103,9,FALSE)*C10,"")</f>
        <v/>
      </c>
      <c r="O10" s="2" t="str">
        <f>IFERROR(VLOOKUP(F10,Stagionalità!$A$6:$M$103,10,FALSE)*C10,"")</f>
        <v/>
      </c>
      <c r="P10" s="2" t="str">
        <f>IFERROR(VLOOKUP(F10,Stagionalità!$A$6:$M$103,11,FALSE)*C10,"")</f>
        <v/>
      </c>
      <c r="Q10" s="2" t="str">
        <f>IFERROR(VLOOKUP(F10,Stagionalità!$A$6:$M$103,12,FALSE)*C10,"")</f>
        <v/>
      </c>
      <c r="R10" s="2" t="str">
        <f>IFERROR(VLOOKUP(F10,Stagionalità!$A$6:$M$103,13,FALSE)*C10,"")</f>
        <v/>
      </c>
    </row>
    <row r="11" spans="1:18" x14ac:dyDescent="0.3">
      <c r="B11" s="26"/>
      <c r="C11" s="27"/>
      <c r="F11" s="23" t="str">
        <f t="shared" si="0"/>
        <v/>
      </c>
      <c r="G11" s="2" t="str">
        <f>IFERROR(VLOOKUP(F11,Stagionalità!$A$6:$M$103,2,FALSE)*C11,"")</f>
        <v/>
      </c>
      <c r="H11" s="2" t="str">
        <f>IFERROR(VLOOKUP(F11,Stagionalità!$A$6:$M$103,3,FALSE)*C11,"")</f>
        <v/>
      </c>
      <c r="I11" s="2" t="str">
        <f>IFERROR(VLOOKUP(F11,Stagionalità!$A$6:$M$103,4,FALSE)*C11,"")</f>
        <v/>
      </c>
      <c r="J11" s="2" t="str">
        <f>IFERROR(VLOOKUP(F11,Stagionalità!$A$6:$M$103,5,FALSE)*C11,"")</f>
        <v/>
      </c>
      <c r="K11" s="2" t="str">
        <f>IFERROR(VLOOKUP(F11,Stagionalità!$A$6:$M$103,6,FALSE)*C11,"")</f>
        <v/>
      </c>
      <c r="L11" s="2" t="str">
        <f>IFERROR(VLOOKUP(F11,Stagionalità!$A$6:$M$103,7,FALSE)*C11,"")</f>
        <v/>
      </c>
      <c r="M11" s="2" t="str">
        <f>IFERROR(VLOOKUP(F11,Stagionalità!$A$6:$M$103,8,FALSE)*C11,"")</f>
        <v/>
      </c>
      <c r="N11" s="2" t="str">
        <f>IFERROR(VLOOKUP(F11,Stagionalità!$A$6:$M$103,9,FALSE)*C11,"")</f>
        <v/>
      </c>
      <c r="O11" s="2" t="str">
        <f>IFERROR(VLOOKUP(F11,Stagionalità!$A$6:$M$103,10,FALSE)*C11,"")</f>
        <v/>
      </c>
      <c r="P11" s="2" t="str">
        <f>IFERROR(VLOOKUP(F11,Stagionalità!$A$6:$M$103,11,FALSE)*C11,"")</f>
        <v/>
      </c>
      <c r="Q11" s="2" t="str">
        <f>IFERROR(VLOOKUP(F11,Stagionalità!$A$6:$M$103,12,FALSE)*C11,"")</f>
        <v/>
      </c>
      <c r="R11" s="2" t="str">
        <f>IFERROR(VLOOKUP(F11,Stagionalità!$A$6:$M$103,13,FALSE)*C11,"")</f>
        <v/>
      </c>
    </row>
    <row r="12" spans="1:18" x14ac:dyDescent="0.3">
      <c r="B12" s="28"/>
      <c r="C12" s="29"/>
      <c r="F12" s="23" t="str">
        <f t="shared" si="0"/>
        <v/>
      </c>
      <c r="G12" s="2" t="str">
        <f>IFERROR(VLOOKUP(F12,Stagionalità!$A$6:$M$103,2,FALSE)*C12,"")</f>
        <v/>
      </c>
      <c r="H12" s="2" t="str">
        <f>IFERROR(VLOOKUP(F12,Stagionalità!$A$6:$M$103,3,FALSE)*C12,"")</f>
        <v/>
      </c>
      <c r="I12" s="2" t="str">
        <f>IFERROR(VLOOKUP(F12,Stagionalità!$A$6:$M$103,4,FALSE)*C12,"")</f>
        <v/>
      </c>
      <c r="J12" s="2" t="str">
        <f>IFERROR(VLOOKUP(F12,Stagionalità!$A$6:$M$103,5,FALSE)*C12,"")</f>
        <v/>
      </c>
      <c r="K12" s="2" t="str">
        <f>IFERROR(VLOOKUP(F12,Stagionalità!$A$6:$M$103,6,FALSE)*C12,"")</f>
        <v/>
      </c>
      <c r="L12" s="2" t="str">
        <f>IFERROR(VLOOKUP(F12,Stagionalità!$A$6:$M$103,7,FALSE)*C12,"")</f>
        <v/>
      </c>
      <c r="M12" s="2" t="str">
        <f>IFERROR(VLOOKUP(F12,Stagionalità!$A$6:$M$103,8,FALSE)*C12,"")</f>
        <v/>
      </c>
      <c r="N12" s="2" t="str">
        <f>IFERROR(VLOOKUP(F12,Stagionalità!$A$6:$M$103,9,FALSE)*C12,"")</f>
        <v/>
      </c>
      <c r="O12" s="2" t="str">
        <f>IFERROR(VLOOKUP(F12,Stagionalità!$A$6:$M$103,10,FALSE)*C12,"")</f>
        <v/>
      </c>
      <c r="P12" s="2" t="str">
        <f>IFERROR(VLOOKUP(F12,Stagionalità!$A$6:$M$103,11,FALSE)*C12,"")</f>
        <v/>
      </c>
      <c r="Q12" s="2" t="str">
        <f>IFERROR(VLOOKUP(F12,Stagionalità!$A$6:$M$103,12,FALSE)*C12,"")</f>
        <v/>
      </c>
      <c r="R12" s="2" t="str">
        <f>IFERROR(VLOOKUP(F12,Stagionalità!$A$6:$M$103,13,FALSE)*C12,"")</f>
        <v/>
      </c>
    </row>
    <row r="13" spans="1:18" x14ac:dyDescent="0.3">
      <c r="B13" s="26"/>
      <c r="C13" s="27"/>
      <c r="F13" s="23" t="str">
        <f t="shared" si="0"/>
        <v/>
      </c>
      <c r="G13" s="2" t="str">
        <f>IFERROR(VLOOKUP(F13,Stagionalità!$A$6:$M$103,2,FALSE)*C13,"")</f>
        <v/>
      </c>
      <c r="H13" s="2" t="str">
        <f>IFERROR(VLOOKUP(F13,Stagionalità!$A$6:$M$103,3,FALSE)*C13,"")</f>
        <v/>
      </c>
      <c r="I13" s="2" t="str">
        <f>IFERROR(VLOOKUP(F13,Stagionalità!$A$6:$M$103,4,FALSE)*C13,"")</f>
        <v/>
      </c>
      <c r="J13" s="2" t="str">
        <f>IFERROR(VLOOKUP(F13,Stagionalità!$A$6:$M$103,5,FALSE)*C13,"")</f>
        <v/>
      </c>
      <c r="K13" s="2" t="str">
        <f>IFERROR(VLOOKUP(F13,Stagionalità!$A$6:$M$103,6,FALSE)*C13,"")</f>
        <v/>
      </c>
      <c r="L13" s="2" t="str">
        <f>IFERROR(VLOOKUP(F13,Stagionalità!$A$6:$M$103,7,FALSE)*C13,"")</f>
        <v/>
      </c>
      <c r="M13" s="2" t="str">
        <f>IFERROR(VLOOKUP(F13,Stagionalità!$A$6:$M$103,8,FALSE)*C13,"")</f>
        <v/>
      </c>
      <c r="N13" s="2" t="str">
        <f>IFERROR(VLOOKUP(F13,Stagionalità!$A$6:$M$103,9,FALSE)*C13,"")</f>
        <v/>
      </c>
      <c r="O13" s="2" t="str">
        <f>IFERROR(VLOOKUP(F13,Stagionalità!$A$6:$M$103,10,FALSE)*C13,"")</f>
        <v/>
      </c>
      <c r="P13" s="2" t="str">
        <f>IFERROR(VLOOKUP(F13,Stagionalità!$A$6:$M$103,11,FALSE)*C13,"")</f>
        <v/>
      </c>
      <c r="Q13" s="2" t="str">
        <f>IFERROR(VLOOKUP(F13,Stagionalità!$A$6:$M$103,12,FALSE)*C13,"")</f>
        <v/>
      </c>
      <c r="R13" s="2" t="str">
        <f>IFERROR(VLOOKUP(F13,Stagionalità!$A$6:$M$103,13,FALSE)*C13,"")</f>
        <v/>
      </c>
    </row>
    <row r="14" spans="1:18" x14ac:dyDescent="0.3">
      <c r="B14" s="28"/>
      <c r="C14" s="29"/>
      <c r="F14" s="23" t="str">
        <f t="shared" si="0"/>
        <v/>
      </c>
      <c r="G14" s="2" t="str">
        <f>IFERROR(VLOOKUP(F14,Stagionalità!$A$6:$M$103,2,FALSE)*C14,"")</f>
        <v/>
      </c>
      <c r="H14" s="2" t="str">
        <f>IFERROR(VLOOKUP(F14,Stagionalità!$A$6:$M$103,3,FALSE)*C14,"")</f>
        <v/>
      </c>
      <c r="I14" s="2" t="str">
        <f>IFERROR(VLOOKUP(F14,Stagionalità!$A$6:$M$103,4,FALSE)*C14,"")</f>
        <v/>
      </c>
      <c r="J14" s="2" t="str">
        <f>IFERROR(VLOOKUP(F14,Stagionalità!$A$6:$M$103,5,FALSE)*C14,"")</f>
        <v/>
      </c>
      <c r="K14" s="2" t="str">
        <f>IFERROR(VLOOKUP(F14,Stagionalità!$A$6:$M$103,6,FALSE)*C14,"")</f>
        <v/>
      </c>
      <c r="L14" s="2" t="str">
        <f>IFERROR(VLOOKUP(F14,Stagionalità!$A$6:$M$103,7,FALSE)*C14,"")</f>
        <v/>
      </c>
      <c r="M14" s="2" t="str">
        <f>IFERROR(VLOOKUP(F14,Stagionalità!$A$6:$M$103,8,FALSE)*C14,"")</f>
        <v/>
      </c>
      <c r="N14" s="2" t="str">
        <f>IFERROR(VLOOKUP(F14,Stagionalità!$A$6:$M$103,9,FALSE)*C14,"")</f>
        <v/>
      </c>
      <c r="O14" s="2" t="str">
        <f>IFERROR(VLOOKUP(F14,Stagionalità!$A$6:$M$103,10,FALSE)*C14,"")</f>
        <v/>
      </c>
      <c r="P14" s="2" t="str">
        <f>IFERROR(VLOOKUP(F14,Stagionalità!$A$6:$M$103,11,FALSE)*C14,"")</f>
        <v/>
      </c>
      <c r="Q14" s="2" t="str">
        <f>IFERROR(VLOOKUP(F14,Stagionalità!$A$6:$M$103,12,FALSE)*C14,"")</f>
        <v/>
      </c>
      <c r="R14" s="2" t="str">
        <f>IFERROR(VLOOKUP(F14,Stagionalità!$A$6:$M$103,13,FALSE)*C14,"")</f>
        <v/>
      </c>
    </row>
    <row r="15" spans="1:18" x14ac:dyDescent="0.3">
      <c r="B15" s="26"/>
      <c r="C15" s="27"/>
      <c r="F15" s="23" t="str">
        <f t="shared" si="0"/>
        <v/>
      </c>
      <c r="G15" s="2" t="str">
        <f>IFERROR(VLOOKUP(F15,Stagionalità!$A$6:$M$103,2,FALSE)*C15,"")</f>
        <v/>
      </c>
      <c r="H15" s="2" t="str">
        <f>IFERROR(VLOOKUP(F15,Stagionalità!$A$6:$M$103,3,FALSE)*C15,"")</f>
        <v/>
      </c>
      <c r="I15" s="2" t="str">
        <f>IFERROR(VLOOKUP(F15,Stagionalità!$A$6:$M$103,4,FALSE)*C15,"")</f>
        <v/>
      </c>
      <c r="J15" s="2" t="str">
        <f>IFERROR(VLOOKUP(F15,Stagionalità!$A$6:$M$103,5,FALSE)*C15,"")</f>
        <v/>
      </c>
      <c r="K15" s="2" t="str">
        <f>IFERROR(VLOOKUP(F15,Stagionalità!$A$6:$M$103,6,FALSE)*C15,"")</f>
        <v/>
      </c>
      <c r="L15" s="2" t="str">
        <f>IFERROR(VLOOKUP(F15,Stagionalità!$A$6:$M$103,7,FALSE)*C15,"")</f>
        <v/>
      </c>
      <c r="M15" s="2" t="str">
        <f>IFERROR(VLOOKUP(F15,Stagionalità!$A$6:$M$103,8,FALSE)*C15,"")</f>
        <v/>
      </c>
      <c r="N15" s="2" t="str">
        <f>IFERROR(VLOOKUP(F15,Stagionalità!$A$6:$M$103,9,FALSE)*C15,"")</f>
        <v/>
      </c>
      <c r="O15" s="2" t="str">
        <f>IFERROR(VLOOKUP(F15,Stagionalità!$A$6:$M$103,10,FALSE)*C15,"")</f>
        <v/>
      </c>
      <c r="P15" s="2" t="str">
        <f>IFERROR(VLOOKUP(F15,Stagionalità!$A$6:$M$103,11,FALSE)*C15,"")</f>
        <v/>
      </c>
      <c r="Q15" s="2" t="str">
        <f>IFERROR(VLOOKUP(F15,Stagionalità!$A$6:$M$103,12,FALSE)*C15,"")</f>
        <v/>
      </c>
      <c r="R15" s="2" t="str">
        <f>IFERROR(VLOOKUP(F15,Stagionalità!$A$6:$M$103,13,FALSE)*C15,"")</f>
        <v/>
      </c>
    </row>
    <row r="16" spans="1:18" x14ac:dyDescent="0.3">
      <c r="B16" s="28"/>
      <c r="C16" s="29"/>
      <c r="F16" s="23" t="str">
        <f t="shared" si="0"/>
        <v/>
      </c>
      <c r="G16" s="2" t="str">
        <f>IFERROR(VLOOKUP(F16,Stagionalità!$A$6:$M$103,2,FALSE)*C16,"")</f>
        <v/>
      </c>
      <c r="H16" s="2" t="str">
        <f>IFERROR(VLOOKUP(F16,Stagionalità!$A$6:$M$103,3,FALSE)*C16,"")</f>
        <v/>
      </c>
      <c r="I16" s="2" t="str">
        <f>IFERROR(VLOOKUP(F16,Stagionalità!$A$6:$M$103,4,FALSE)*C16,"")</f>
        <v/>
      </c>
      <c r="J16" s="2" t="str">
        <f>IFERROR(VLOOKUP(F16,Stagionalità!$A$6:$M$103,5,FALSE)*C16,"")</f>
        <v/>
      </c>
      <c r="K16" s="2" t="str">
        <f>IFERROR(VLOOKUP(F16,Stagionalità!$A$6:$M$103,6,FALSE)*C16,"")</f>
        <v/>
      </c>
      <c r="L16" s="2" t="str">
        <f>IFERROR(VLOOKUP(F16,Stagionalità!$A$6:$M$103,7,FALSE)*C16,"")</f>
        <v/>
      </c>
      <c r="M16" s="2" t="str">
        <f>IFERROR(VLOOKUP(F16,Stagionalità!$A$6:$M$103,8,FALSE)*C16,"")</f>
        <v/>
      </c>
      <c r="N16" s="2" t="str">
        <f>IFERROR(VLOOKUP(F16,Stagionalità!$A$6:$M$103,9,FALSE)*C16,"")</f>
        <v/>
      </c>
      <c r="O16" s="2" t="str">
        <f>IFERROR(VLOOKUP(F16,Stagionalità!$A$6:$M$103,10,FALSE)*C16,"")</f>
        <v/>
      </c>
      <c r="P16" s="2" t="str">
        <f>IFERROR(VLOOKUP(F16,Stagionalità!$A$6:$M$103,11,FALSE)*C16,"")</f>
        <v/>
      </c>
      <c r="Q16" s="2" t="str">
        <f>IFERROR(VLOOKUP(F16,Stagionalità!$A$6:$M$103,12,FALSE)*C16,"")</f>
        <v/>
      </c>
      <c r="R16" s="2" t="str">
        <f>IFERROR(VLOOKUP(F16,Stagionalità!$A$6:$M$103,13,FALSE)*C16,"")</f>
        <v/>
      </c>
    </row>
    <row r="17" spans="2:18" x14ac:dyDescent="0.3">
      <c r="B17" s="26"/>
      <c r="C17" s="27"/>
      <c r="F17" s="23" t="str">
        <f t="shared" si="0"/>
        <v/>
      </c>
      <c r="G17" s="2" t="str">
        <f>IFERROR(VLOOKUP(F17,Stagionalità!$A$6:$M$103,2,FALSE)*C17,"")</f>
        <v/>
      </c>
      <c r="H17" s="2" t="str">
        <f>IFERROR(VLOOKUP(F17,Stagionalità!$A$6:$M$103,3,FALSE)*C17,"")</f>
        <v/>
      </c>
      <c r="I17" s="2" t="str">
        <f>IFERROR(VLOOKUP(F17,Stagionalità!$A$6:$M$103,4,FALSE)*C17,"")</f>
        <v/>
      </c>
      <c r="J17" s="2" t="str">
        <f>IFERROR(VLOOKUP(F17,Stagionalità!$A$6:$M$103,5,FALSE)*C17,"")</f>
        <v/>
      </c>
      <c r="K17" s="2" t="str">
        <f>IFERROR(VLOOKUP(F17,Stagionalità!$A$6:$M$103,6,FALSE)*C17,"")</f>
        <v/>
      </c>
      <c r="L17" s="2" t="str">
        <f>IFERROR(VLOOKUP(F17,Stagionalità!$A$6:$M$103,7,FALSE)*C17,"")</f>
        <v/>
      </c>
      <c r="M17" s="2" t="str">
        <f>IFERROR(VLOOKUP(F17,Stagionalità!$A$6:$M$103,8,FALSE)*C17,"")</f>
        <v/>
      </c>
      <c r="N17" s="2" t="str">
        <f>IFERROR(VLOOKUP(F17,Stagionalità!$A$6:$M$103,9,FALSE)*C17,"")</f>
        <v/>
      </c>
      <c r="O17" s="2" t="str">
        <f>IFERROR(VLOOKUP(F17,Stagionalità!$A$6:$M$103,10,FALSE)*C17,"")</f>
        <v/>
      </c>
      <c r="P17" s="2" t="str">
        <f>IFERROR(VLOOKUP(F17,Stagionalità!$A$6:$M$103,11,FALSE)*C17,"")</f>
        <v/>
      </c>
      <c r="Q17" s="2" t="str">
        <f>IFERROR(VLOOKUP(F17,Stagionalità!$A$6:$M$103,12,FALSE)*C17,"")</f>
        <v/>
      </c>
      <c r="R17" s="2" t="str">
        <f>IFERROR(VLOOKUP(F17,Stagionalità!$A$6:$M$103,13,FALSE)*C17,"")</f>
        <v/>
      </c>
    </row>
    <row r="18" spans="2:18" x14ac:dyDescent="0.3">
      <c r="B18" s="28"/>
      <c r="C18" s="29"/>
      <c r="F18" s="23" t="str">
        <f t="shared" si="0"/>
        <v/>
      </c>
      <c r="G18" s="2" t="str">
        <f>IFERROR(VLOOKUP(F18,Stagionalità!$A$6:$M$103,2,FALSE)*C18,"")</f>
        <v/>
      </c>
      <c r="H18" s="2" t="str">
        <f>IFERROR(VLOOKUP(F18,Stagionalità!$A$6:$M$103,3,FALSE)*C18,"")</f>
        <v/>
      </c>
      <c r="I18" s="2" t="str">
        <f>IFERROR(VLOOKUP(F18,Stagionalità!$A$6:$M$103,4,FALSE)*C18,"")</f>
        <v/>
      </c>
      <c r="J18" s="2" t="str">
        <f>IFERROR(VLOOKUP(F18,Stagionalità!$A$6:$M$103,5,FALSE)*C18,"")</f>
        <v/>
      </c>
      <c r="K18" s="2" t="str">
        <f>IFERROR(VLOOKUP(F18,Stagionalità!$A$6:$M$103,6,FALSE)*C18,"")</f>
        <v/>
      </c>
      <c r="L18" s="2" t="str">
        <f>IFERROR(VLOOKUP(F18,Stagionalità!$A$6:$M$103,7,FALSE)*C18,"")</f>
        <v/>
      </c>
      <c r="M18" s="2" t="str">
        <f>IFERROR(VLOOKUP(F18,Stagionalità!$A$6:$M$103,8,FALSE)*C18,"")</f>
        <v/>
      </c>
      <c r="N18" s="2" t="str">
        <f>IFERROR(VLOOKUP(F18,Stagionalità!$A$6:$M$103,9,FALSE)*C18,"")</f>
        <v/>
      </c>
      <c r="O18" s="2" t="str">
        <f>IFERROR(VLOOKUP(F18,Stagionalità!$A$6:$M$103,10,FALSE)*C18,"")</f>
        <v/>
      </c>
      <c r="P18" s="2" t="str">
        <f>IFERROR(VLOOKUP(F18,Stagionalità!$A$6:$M$103,11,FALSE)*C18,"")</f>
        <v/>
      </c>
      <c r="Q18" s="2" t="str">
        <f>IFERROR(VLOOKUP(F18,Stagionalità!$A$6:$M$103,12,FALSE)*C18,"")</f>
        <v/>
      </c>
      <c r="R18" s="2" t="str">
        <f>IFERROR(VLOOKUP(F18,Stagionalità!$A$6:$M$103,13,FALSE)*C18,"")</f>
        <v/>
      </c>
    </row>
    <row r="19" spans="2:18" x14ac:dyDescent="0.3">
      <c r="B19" s="26"/>
      <c r="C19" s="27"/>
      <c r="F19" s="23" t="str">
        <f t="shared" si="0"/>
        <v/>
      </c>
      <c r="G19" s="2" t="str">
        <f>IFERROR(VLOOKUP(F19,Stagionalità!$A$6:$M$103,2,FALSE)*C19,"")</f>
        <v/>
      </c>
      <c r="H19" s="2" t="str">
        <f>IFERROR(VLOOKUP(F19,Stagionalità!$A$6:$M$103,3,FALSE)*C19,"")</f>
        <v/>
      </c>
      <c r="I19" s="2" t="str">
        <f>IFERROR(VLOOKUP(F19,Stagionalità!$A$6:$M$103,4,FALSE)*C19,"")</f>
        <v/>
      </c>
      <c r="J19" s="2" t="str">
        <f>IFERROR(VLOOKUP(F19,Stagionalità!$A$6:$M$103,5,FALSE)*C19,"")</f>
        <v/>
      </c>
      <c r="K19" s="2" t="str">
        <f>IFERROR(VLOOKUP(F19,Stagionalità!$A$6:$M$103,6,FALSE)*C19,"")</f>
        <v/>
      </c>
      <c r="L19" s="2" t="str">
        <f>IFERROR(VLOOKUP(F19,Stagionalità!$A$6:$M$103,7,FALSE)*C19,"")</f>
        <v/>
      </c>
      <c r="M19" s="2" t="str">
        <f>IFERROR(VLOOKUP(F19,Stagionalità!$A$6:$M$103,8,FALSE)*C19,"")</f>
        <v/>
      </c>
      <c r="N19" s="2" t="str">
        <f>IFERROR(VLOOKUP(F19,Stagionalità!$A$6:$M$103,9,FALSE)*C19,"")</f>
        <v/>
      </c>
      <c r="O19" s="2" t="str">
        <f>IFERROR(VLOOKUP(F19,Stagionalità!$A$6:$M$103,10,FALSE)*C19,"")</f>
        <v/>
      </c>
      <c r="P19" s="2" t="str">
        <f>IFERROR(VLOOKUP(F19,Stagionalità!$A$6:$M$103,11,FALSE)*C19,"")</f>
        <v/>
      </c>
      <c r="Q19" s="2" t="str">
        <f>IFERROR(VLOOKUP(F19,Stagionalità!$A$6:$M$103,12,FALSE)*C19,"")</f>
        <v/>
      </c>
      <c r="R19" s="2" t="str">
        <f>IFERROR(VLOOKUP(F19,Stagionalità!$A$6:$M$103,13,FALSE)*C19,"")</f>
        <v/>
      </c>
    </row>
    <row r="20" spans="2:18" x14ac:dyDescent="0.3">
      <c r="B20" s="28"/>
      <c r="C20" s="29"/>
      <c r="F20" s="23" t="str">
        <f t="shared" si="0"/>
        <v/>
      </c>
      <c r="G20" s="2" t="str">
        <f>IFERROR(VLOOKUP(F20,Stagionalità!$A$6:$M$103,2,FALSE)*C20,"")</f>
        <v/>
      </c>
      <c r="H20" s="2" t="str">
        <f>IFERROR(VLOOKUP(F20,Stagionalità!$A$6:$M$103,3,FALSE)*C20,"")</f>
        <v/>
      </c>
      <c r="I20" s="2" t="str">
        <f>IFERROR(VLOOKUP(F20,Stagionalità!$A$6:$M$103,4,FALSE)*C20,"")</f>
        <v/>
      </c>
      <c r="J20" s="2" t="str">
        <f>IFERROR(VLOOKUP(F20,Stagionalità!$A$6:$M$103,5,FALSE)*C20,"")</f>
        <v/>
      </c>
      <c r="K20" s="2" t="str">
        <f>IFERROR(VLOOKUP(F20,Stagionalità!$A$6:$M$103,6,FALSE)*C20,"")</f>
        <v/>
      </c>
      <c r="L20" s="2" t="str">
        <f>IFERROR(VLOOKUP(F20,Stagionalità!$A$6:$M$103,7,FALSE)*C20,"")</f>
        <v/>
      </c>
      <c r="M20" s="2" t="str">
        <f>IFERROR(VLOOKUP(F20,Stagionalità!$A$6:$M$103,8,FALSE)*C20,"")</f>
        <v/>
      </c>
      <c r="N20" s="2" t="str">
        <f>IFERROR(VLOOKUP(F20,Stagionalità!$A$6:$M$103,9,FALSE)*C20,"")</f>
        <v/>
      </c>
      <c r="O20" s="2" t="str">
        <f>IFERROR(VLOOKUP(F20,Stagionalità!$A$6:$M$103,10,FALSE)*C20,"")</f>
        <v/>
      </c>
      <c r="P20" s="2" t="str">
        <f>IFERROR(VLOOKUP(F20,Stagionalità!$A$6:$M$103,11,FALSE)*C20,"")</f>
        <v/>
      </c>
      <c r="Q20" s="2" t="str">
        <f>IFERROR(VLOOKUP(F20,Stagionalità!$A$6:$M$103,12,FALSE)*C20,"")</f>
        <v/>
      </c>
      <c r="R20" s="2" t="str">
        <f>IFERROR(VLOOKUP(F20,Stagionalità!$A$6:$M$103,13,FALSE)*C20,"")</f>
        <v/>
      </c>
    </row>
    <row r="21" spans="2:18" x14ac:dyDescent="0.3">
      <c r="B21" s="26"/>
      <c r="C21" s="27"/>
      <c r="F21" s="23" t="str">
        <f t="shared" si="0"/>
        <v/>
      </c>
      <c r="G21" s="2" t="str">
        <f>IFERROR(VLOOKUP(F21,Stagionalità!$A$6:$M$103,2,FALSE)*C21,"")</f>
        <v/>
      </c>
      <c r="H21" s="2" t="str">
        <f>IFERROR(VLOOKUP(F21,Stagionalità!$A$6:$M$103,3,FALSE)*C21,"")</f>
        <v/>
      </c>
      <c r="I21" s="2" t="str">
        <f>IFERROR(VLOOKUP(F21,Stagionalità!$A$6:$M$103,4,FALSE)*C21,"")</f>
        <v/>
      </c>
      <c r="J21" s="2" t="str">
        <f>IFERROR(VLOOKUP(F21,Stagionalità!$A$6:$M$103,5,FALSE)*C21,"")</f>
        <v/>
      </c>
      <c r="K21" s="2" t="str">
        <f>IFERROR(VLOOKUP(F21,Stagionalità!$A$6:$M$103,6,FALSE)*C21,"")</f>
        <v/>
      </c>
      <c r="L21" s="2" t="str">
        <f>IFERROR(VLOOKUP(F21,Stagionalità!$A$6:$M$103,7,FALSE)*C21,"")</f>
        <v/>
      </c>
      <c r="M21" s="2" t="str">
        <f>IFERROR(VLOOKUP(F21,Stagionalità!$A$6:$M$103,8,FALSE)*C21,"")</f>
        <v/>
      </c>
      <c r="N21" s="2" t="str">
        <f>IFERROR(VLOOKUP(F21,Stagionalità!$A$6:$M$103,9,FALSE)*C21,"")</f>
        <v/>
      </c>
      <c r="O21" s="2" t="str">
        <f>IFERROR(VLOOKUP(F21,Stagionalità!$A$6:$M$103,10,FALSE)*C21,"")</f>
        <v/>
      </c>
      <c r="P21" s="2" t="str">
        <f>IFERROR(VLOOKUP(F21,Stagionalità!$A$6:$M$103,11,FALSE)*C21,"")</f>
        <v/>
      </c>
      <c r="Q21" s="2" t="str">
        <f>IFERROR(VLOOKUP(F21,Stagionalità!$A$6:$M$103,12,FALSE)*C21,"")</f>
        <v/>
      </c>
      <c r="R21" s="2" t="str">
        <f>IFERROR(VLOOKUP(F21,Stagionalità!$A$6:$M$103,13,FALSE)*C21,"")</f>
        <v/>
      </c>
    </row>
    <row r="22" spans="2:18" x14ac:dyDescent="0.3">
      <c r="B22" s="28"/>
      <c r="C22" s="29"/>
      <c r="F22" s="23" t="str">
        <f t="shared" si="0"/>
        <v/>
      </c>
      <c r="G22" s="2" t="str">
        <f>IFERROR(VLOOKUP(F22,Stagionalità!$A$6:$M$103,2,FALSE)*C22,"")</f>
        <v/>
      </c>
      <c r="H22" s="2" t="str">
        <f>IFERROR(VLOOKUP(F22,Stagionalità!$A$6:$M$103,3,FALSE)*C22,"")</f>
        <v/>
      </c>
      <c r="I22" s="2" t="str">
        <f>IFERROR(VLOOKUP(F22,Stagionalità!$A$6:$M$103,4,FALSE)*C22,"")</f>
        <v/>
      </c>
      <c r="J22" s="2" t="str">
        <f>IFERROR(VLOOKUP(F22,Stagionalità!$A$6:$M$103,5,FALSE)*C22,"")</f>
        <v/>
      </c>
      <c r="K22" s="2" t="str">
        <f>IFERROR(VLOOKUP(F22,Stagionalità!$A$6:$M$103,6,FALSE)*C22,"")</f>
        <v/>
      </c>
      <c r="L22" s="2" t="str">
        <f>IFERROR(VLOOKUP(F22,Stagionalità!$A$6:$M$103,7,FALSE)*C22,"")</f>
        <v/>
      </c>
      <c r="M22" s="2" t="str">
        <f>IFERROR(VLOOKUP(F22,Stagionalità!$A$6:$M$103,8,FALSE)*C22,"")</f>
        <v/>
      </c>
      <c r="N22" s="2" t="str">
        <f>IFERROR(VLOOKUP(F22,Stagionalità!$A$6:$M$103,9,FALSE)*C22,"")</f>
        <v/>
      </c>
      <c r="O22" s="2" t="str">
        <f>IFERROR(VLOOKUP(F22,Stagionalità!$A$6:$M$103,10,FALSE)*C22,"")</f>
        <v/>
      </c>
      <c r="P22" s="2" t="str">
        <f>IFERROR(VLOOKUP(F22,Stagionalità!$A$6:$M$103,11,FALSE)*C22,"")</f>
        <v/>
      </c>
      <c r="Q22" s="2" t="str">
        <f>IFERROR(VLOOKUP(F22,Stagionalità!$A$6:$M$103,12,FALSE)*C22,"")</f>
        <v/>
      </c>
      <c r="R22" s="2" t="str">
        <f>IFERROR(VLOOKUP(F22,Stagionalità!$A$6:$M$103,13,FALSE)*C22,"")</f>
        <v/>
      </c>
    </row>
    <row r="23" spans="2:18" x14ac:dyDescent="0.3">
      <c r="B23" s="26"/>
      <c r="C23" s="27"/>
      <c r="F23" s="23" t="str">
        <f t="shared" si="0"/>
        <v/>
      </c>
      <c r="G23" s="2" t="str">
        <f>IFERROR(VLOOKUP(F23,Stagionalità!$A$6:$M$103,2,FALSE)*C23,"")</f>
        <v/>
      </c>
      <c r="H23" s="2" t="str">
        <f>IFERROR(VLOOKUP(F23,Stagionalità!$A$6:$M$103,3,FALSE)*C23,"")</f>
        <v/>
      </c>
      <c r="I23" s="2" t="str">
        <f>IFERROR(VLOOKUP(F23,Stagionalità!$A$6:$M$103,4,FALSE)*C23,"")</f>
        <v/>
      </c>
      <c r="J23" s="2" t="str">
        <f>IFERROR(VLOOKUP(F23,Stagionalità!$A$6:$M$103,5,FALSE)*C23,"")</f>
        <v/>
      </c>
      <c r="K23" s="2" t="str">
        <f>IFERROR(VLOOKUP(F23,Stagionalità!$A$6:$M$103,6,FALSE)*C23,"")</f>
        <v/>
      </c>
      <c r="L23" s="2" t="str">
        <f>IFERROR(VLOOKUP(F23,Stagionalità!$A$6:$M$103,7,FALSE)*C23,"")</f>
        <v/>
      </c>
      <c r="M23" s="2" t="str">
        <f>IFERROR(VLOOKUP(F23,Stagionalità!$A$6:$M$103,8,FALSE)*C23,"")</f>
        <v/>
      </c>
      <c r="N23" s="2" t="str">
        <f>IFERROR(VLOOKUP(F23,Stagionalità!$A$6:$M$103,9,FALSE)*C23,"")</f>
        <v/>
      </c>
      <c r="O23" s="2" t="str">
        <f>IFERROR(VLOOKUP(F23,Stagionalità!$A$6:$M$103,10,FALSE)*C23,"")</f>
        <v/>
      </c>
      <c r="P23" s="2" t="str">
        <f>IFERROR(VLOOKUP(F23,Stagionalità!$A$6:$M$103,11,FALSE)*C23,"")</f>
        <v/>
      </c>
      <c r="Q23" s="2" t="str">
        <f>IFERROR(VLOOKUP(F23,Stagionalità!$A$6:$M$103,12,FALSE)*C23,"")</f>
        <v/>
      </c>
      <c r="R23" s="2" t="str">
        <f>IFERROR(VLOOKUP(F23,Stagionalità!$A$6:$M$103,13,FALSE)*C23,"")</f>
        <v/>
      </c>
    </row>
    <row r="24" spans="2:18" x14ac:dyDescent="0.3">
      <c r="B24" s="28"/>
      <c r="C24" s="29"/>
      <c r="F24" s="23" t="str">
        <f t="shared" si="0"/>
        <v/>
      </c>
      <c r="G24" s="2" t="str">
        <f>IFERROR(VLOOKUP(F24,Stagionalità!$A$6:$M$103,2,FALSE)*C24,"")</f>
        <v/>
      </c>
      <c r="H24" s="2" t="str">
        <f>IFERROR(VLOOKUP(F24,Stagionalità!$A$6:$M$103,3,FALSE)*C24,"")</f>
        <v/>
      </c>
      <c r="I24" s="2" t="str">
        <f>IFERROR(VLOOKUP(F24,Stagionalità!$A$6:$M$103,4,FALSE)*C24,"")</f>
        <v/>
      </c>
      <c r="J24" s="2" t="str">
        <f>IFERROR(VLOOKUP(F24,Stagionalità!$A$6:$M$103,5,FALSE)*C24,"")</f>
        <v/>
      </c>
      <c r="K24" s="2" t="str">
        <f>IFERROR(VLOOKUP(F24,Stagionalità!$A$6:$M$103,6,FALSE)*C24,"")</f>
        <v/>
      </c>
      <c r="L24" s="2" t="str">
        <f>IFERROR(VLOOKUP(F24,Stagionalità!$A$6:$M$103,7,FALSE)*C24,"")</f>
        <v/>
      </c>
      <c r="M24" s="2" t="str">
        <f>IFERROR(VLOOKUP(F24,Stagionalità!$A$6:$M$103,8,FALSE)*C24,"")</f>
        <v/>
      </c>
      <c r="N24" s="2" t="str">
        <f>IFERROR(VLOOKUP(F24,Stagionalità!$A$6:$M$103,9,FALSE)*C24,"")</f>
        <v/>
      </c>
      <c r="O24" s="2" t="str">
        <f>IFERROR(VLOOKUP(F24,Stagionalità!$A$6:$M$103,10,FALSE)*C24,"")</f>
        <v/>
      </c>
      <c r="P24" s="2" t="str">
        <f>IFERROR(VLOOKUP(F24,Stagionalità!$A$6:$M$103,11,FALSE)*C24,"")</f>
        <v/>
      </c>
      <c r="Q24" s="2" t="str">
        <f>IFERROR(VLOOKUP(F24,Stagionalità!$A$6:$M$103,12,FALSE)*C24,"")</f>
        <v/>
      </c>
      <c r="R24" s="2" t="str">
        <f>IFERROR(VLOOKUP(F24,Stagionalità!$A$6:$M$103,13,FALSE)*C24,"")</f>
        <v/>
      </c>
    </row>
    <row r="25" spans="2:18" x14ac:dyDescent="0.3">
      <c r="B25" s="26"/>
      <c r="C25" s="27"/>
      <c r="F25" s="23" t="str">
        <f t="shared" si="0"/>
        <v/>
      </c>
      <c r="G25" s="2" t="str">
        <f>IFERROR(VLOOKUP(F25,Stagionalità!$A$6:$M$103,2,FALSE)*C25,"")</f>
        <v/>
      </c>
      <c r="H25" s="2" t="str">
        <f>IFERROR(VLOOKUP(F25,Stagionalità!$A$6:$M$103,3,FALSE)*C25,"")</f>
        <v/>
      </c>
      <c r="I25" s="2" t="str">
        <f>IFERROR(VLOOKUP(F25,Stagionalità!$A$6:$M$103,4,FALSE)*C25,"")</f>
        <v/>
      </c>
      <c r="J25" s="2" t="str">
        <f>IFERROR(VLOOKUP(F25,Stagionalità!$A$6:$M$103,5,FALSE)*C25,"")</f>
        <v/>
      </c>
      <c r="K25" s="2" t="str">
        <f>IFERROR(VLOOKUP(F25,Stagionalità!$A$6:$M$103,6,FALSE)*C25,"")</f>
        <v/>
      </c>
      <c r="L25" s="2" t="str">
        <f>IFERROR(VLOOKUP(F25,Stagionalità!$A$6:$M$103,7,FALSE)*C25,"")</f>
        <v/>
      </c>
      <c r="M25" s="2" t="str">
        <f>IFERROR(VLOOKUP(F25,Stagionalità!$A$6:$M$103,8,FALSE)*C25,"")</f>
        <v/>
      </c>
      <c r="N25" s="2" t="str">
        <f>IFERROR(VLOOKUP(F25,Stagionalità!$A$6:$M$103,9,FALSE)*C25,"")</f>
        <v/>
      </c>
      <c r="O25" s="2" t="str">
        <f>IFERROR(VLOOKUP(F25,Stagionalità!$A$6:$M$103,10,FALSE)*C25,"")</f>
        <v/>
      </c>
      <c r="P25" s="2" t="str">
        <f>IFERROR(VLOOKUP(F25,Stagionalità!$A$6:$M$103,11,FALSE)*C25,"")</f>
        <v/>
      </c>
      <c r="Q25" s="2" t="str">
        <f>IFERROR(VLOOKUP(F25,Stagionalità!$A$6:$M$103,12,FALSE)*C25,"")</f>
        <v/>
      </c>
      <c r="R25" s="2" t="str">
        <f>IFERROR(VLOOKUP(F25,Stagionalità!$A$6:$M$103,13,FALSE)*C25,"")</f>
        <v/>
      </c>
    </row>
    <row r="26" spans="2:18" x14ac:dyDescent="0.3">
      <c r="B26" s="28"/>
      <c r="C26" s="29"/>
      <c r="F26" s="23" t="str">
        <f t="shared" si="0"/>
        <v/>
      </c>
      <c r="G26" s="2" t="str">
        <f>IFERROR(VLOOKUP(F26,Stagionalità!$A$6:$M$103,2,FALSE)*C26,"")</f>
        <v/>
      </c>
      <c r="H26" s="2" t="str">
        <f>IFERROR(VLOOKUP(F26,Stagionalità!$A$6:$M$103,3,FALSE)*C26,"")</f>
        <v/>
      </c>
      <c r="I26" s="2" t="str">
        <f>IFERROR(VLOOKUP(F26,Stagionalità!$A$6:$M$103,4,FALSE)*C26,"")</f>
        <v/>
      </c>
      <c r="J26" s="2" t="str">
        <f>IFERROR(VLOOKUP(F26,Stagionalità!$A$6:$M$103,5,FALSE)*C26,"")</f>
        <v/>
      </c>
      <c r="K26" s="2" t="str">
        <f>IFERROR(VLOOKUP(F26,Stagionalità!$A$6:$M$103,6,FALSE)*C26,"")</f>
        <v/>
      </c>
      <c r="L26" s="2" t="str">
        <f>IFERROR(VLOOKUP(F26,Stagionalità!$A$6:$M$103,7,FALSE)*C26,"")</f>
        <v/>
      </c>
      <c r="M26" s="2" t="str">
        <f>IFERROR(VLOOKUP(F26,Stagionalità!$A$6:$M$103,8,FALSE)*C26,"")</f>
        <v/>
      </c>
      <c r="N26" s="2" t="str">
        <f>IFERROR(VLOOKUP(F26,Stagionalità!$A$6:$M$103,9,FALSE)*C26,"")</f>
        <v/>
      </c>
      <c r="O26" s="2" t="str">
        <f>IFERROR(VLOOKUP(F26,Stagionalità!$A$6:$M$103,10,FALSE)*C26,"")</f>
        <v/>
      </c>
      <c r="P26" s="2" t="str">
        <f>IFERROR(VLOOKUP(F26,Stagionalità!$A$6:$M$103,11,FALSE)*C26,"")</f>
        <v/>
      </c>
      <c r="Q26" s="2" t="str">
        <f>IFERROR(VLOOKUP(F26,Stagionalità!$A$6:$M$103,12,FALSE)*C26,"")</f>
        <v/>
      </c>
      <c r="R26" s="2" t="str">
        <f>IFERROR(VLOOKUP(F26,Stagionalità!$A$6:$M$103,13,FALSE)*C26,"")</f>
        <v/>
      </c>
    </row>
    <row r="27" spans="2:18" x14ac:dyDescent="0.3">
      <c r="B27" s="26"/>
      <c r="C27" s="27"/>
      <c r="F27" s="23" t="str">
        <f t="shared" si="0"/>
        <v/>
      </c>
      <c r="G27" s="2" t="str">
        <f>IFERROR(VLOOKUP(F27,Stagionalità!$A$6:$M$103,2,FALSE)*C27,"")</f>
        <v/>
      </c>
      <c r="H27" s="2" t="str">
        <f>IFERROR(VLOOKUP(F27,Stagionalità!$A$6:$M$103,3,FALSE)*C27,"")</f>
        <v/>
      </c>
      <c r="I27" s="2" t="str">
        <f>IFERROR(VLOOKUP(F27,Stagionalità!$A$6:$M$103,4,FALSE)*C27,"")</f>
        <v/>
      </c>
      <c r="J27" s="2" t="str">
        <f>IFERROR(VLOOKUP(F27,Stagionalità!$A$6:$M$103,5,FALSE)*C27,"")</f>
        <v/>
      </c>
      <c r="K27" s="2" t="str">
        <f>IFERROR(VLOOKUP(F27,Stagionalità!$A$6:$M$103,6,FALSE)*C27,"")</f>
        <v/>
      </c>
      <c r="L27" s="2" t="str">
        <f>IFERROR(VLOOKUP(F27,Stagionalità!$A$6:$M$103,7,FALSE)*C27,"")</f>
        <v/>
      </c>
      <c r="M27" s="2" t="str">
        <f>IFERROR(VLOOKUP(F27,Stagionalità!$A$6:$M$103,8,FALSE)*C27,"")</f>
        <v/>
      </c>
      <c r="N27" s="2" t="str">
        <f>IFERROR(VLOOKUP(F27,Stagionalità!$A$6:$M$103,9,FALSE)*C27,"")</f>
        <v/>
      </c>
      <c r="O27" s="2" t="str">
        <f>IFERROR(VLOOKUP(F27,Stagionalità!$A$6:$M$103,10,FALSE)*C27,"")</f>
        <v/>
      </c>
      <c r="P27" s="2" t="str">
        <f>IFERROR(VLOOKUP(F27,Stagionalità!$A$6:$M$103,11,FALSE)*C27,"")</f>
        <v/>
      </c>
      <c r="Q27" s="2" t="str">
        <f>IFERROR(VLOOKUP(F27,Stagionalità!$A$6:$M$103,12,FALSE)*C27,"")</f>
        <v/>
      </c>
      <c r="R27" s="2" t="str">
        <f>IFERROR(VLOOKUP(F27,Stagionalità!$A$6:$M$103,13,FALSE)*C27,"")</f>
        <v/>
      </c>
    </row>
    <row r="28" spans="2:18" x14ac:dyDescent="0.3">
      <c r="B28" s="28"/>
      <c r="C28" s="29"/>
      <c r="F28" s="23" t="str">
        <f t="shared" si="0"/>
        <v/>
      </c>
      <c r="G28" s="2" t="str">
        <f>IFERROR(VLOOKUP(F28,Stagionalità!$A$6:$M$103,2,FALSE)*C28,"")</f>
        <v/>
      </c>
      <c r="H28" s="2" t="str">
        <f>IFERROR(VLOOKUP(F28,Stagionalità!$A$6:$M$103,3,FALSE)*C28,"")</f>
        <v/>
      </c>
      <c r="I28" s="2" t="str">
        <f>IFERROR(VLOOKUP(F28,Stagionalità!$A$6:$M$103,4,FALSE)*C28,"")</f>
        <v/>
      </c>
      <c r="J28" s="2" t="str">
        <f>IFERROR(VLOOKUP(F28,Stagionalità!$A$6:$M$103,5,FALSE)*C28,"")</f>
        <v/>
      </c>
      <c r="K28" s="2" t="str">
        <f>IFERROR(VLOOKUP(F28,Stagionalità!$A$6:$M$103,6,FALSE)*C28,"")</f>
        <v/>
      </c>
      <c r="L28" s="2" t="str">
        <f>IFERROR(VLOOKUP(F28,Stagionalità!$A$6:$M$103,7,FALSE)*C28,"")</f>
        <v/>
      </c>
      <c r="M28" s="2" t="str">
        <f>IFERROR(VLOOKUP(F28,Stagionalità!$A$6:$M$103,8,FALSE)*C28,"")</f>
        <v/>
      </c>
      <c r="N28" s="2" t="str">
        <f>IFERROR(VLOOKUP(F28,Stagionalità!$A$6:$M$103,9,FALSE)*C28,"")</f>
        <v/>
      </c>
      <c r="O28" s="2" t="str">
        <f>IFERROR(VLOOKUP(F28,Stagionalità!$A$6:$M$103,10,FALSE)*C28,"")</f>
        <v/>
      </c>
      <c r="P28" s="2" t="str">
        <f>IFERROR(VLOOKUP(F28,Stagionalità!$A$6:$M$103,11,FALSE)*C28,"")</f>
        <v/>
      </c>
      <c r="Q28" s="2" t="str">
        <f>IFERROR(VLOOKUP(F28,Stagionalità!$A$6:$M$103,12,FALSE)*C28,"")</f>
        <v/>
      </c>
      <c r="R28" s="2" t="str">
        <f>IFERROR(VLOOKUP(F28,Stagionalità!$A$6:$M$103,13,FALSE)*C28,"")</f>
        <v/>
      </c>
    </row>
    <row r="29" spans="2:18" x14ac:dyDescent="0.3">
      <c r="B29" s="26"/>
      <c r="C29" s="27"/>
      <c r="F29" s="23" t="str">
        <f t="shared" si="0"/>
        <v/>
      </c>
      <c r="G29" s="2" t="str">
        <f>IFERROR(VLOOKUP(F29,Stagionalità!$A$6:$M$103,2,FALSE)*C29,"")</f>
        <v/>
      </c>
      <c r="H29" s="2" t="str">
        <f>IFERROR(VLOOKUP(F29,Stagionalità!$A$6:$M$103,3,FALSE)*C29,"")</f>
        <v/>
      </c>
      <c r="I29" s="2" t="str">
        <f>IFERROR(VLOOKUP(F29,Stagionalità!$A$6:$M$103,4,FALSE)*C29,"")</f>
        <v/>
      </c>
      <c r="J29" s="2" t="str">
        <f>IFERROR(VLOOKUP(F29,Stagionalità!$A$6:$M$103,5,FALSE)*C29,"")</f>
        <v/>
      </c>
      <c r="K29" s="2" t="str">
        <f>IFERROR(VLOOKUP(F29,Stagionalità!$A$6:$M$103,6,FALSE)*C29,"")</f>
        <v/>
      </c>
      <c r="L29" s="2" t="str">
        <f>IFERROR(VLOOKUP(F29,Stagionalità!$A$6:$M$103,7,FALSE)*C29,"")</f>
        <v/>
      </c>
      <c r="M29" s="2" t="str">
        <f>IFERROR(VLOOKUP(F29,Stagionalità!$A$6:$M$103,8,FALSE)*C29,"")</f>
        <v/>
      </c>
      <c r="N29" s="2" t="str">
        <f>IFERROR(VLOOKUP(F29,Stagionalità!$A$6:$M$103,9,FALSE)*C29,"")</f>
        <v/>
      </c>
      <c r="O29" s="2" t="str">
        <f>IFERROR(VLOOKUP(F29,Stagionalità!$A$6:$M$103,10,FALSE)*C29,"")</f>
        <v/>
      </c>
      <c r="P29" s="2" t="str">
        <f>IFERROR(VLOOKUP(F29,Stagionalità!$A$6:$M$103,11,FALSE)*C29,"")</f>
        <v/>
      </c>
      <c r="Q29" s="2" t="str">
        <f>IFERROR(VLOOKUP(F29,Stagionalità!$A$6:$M$103,12,FALSE)*C29,"")</f>
        <v/>
      </c>
      <c r="R29" s="2" t="str">
        <f>IFERROR(VLOOKUP(F29,Stagionalità!$A$6:$M$103,13,FALSE)*C29,"")</f>
        <v/>
      </c>
    </row>
    <row r="30" spans="2:18" x14ac:dyDescent="0.3">
      <c r="B30" s="28"/>
      <c r="C30" s="29"/>
      <c r="F30" s="23" t="str">
        <f t="shared" si="0"/>
        <v/>
      </c>
      <c r="G30" s="2" t="str">
        <f>IFERROR(VLOOKUP(F30,Stagionalità!$A$6:$M$103,2,FALSE)*C30,"")</f>
        <v/>
      </c>
      <c r="H30" s="2" t="str">
        <f>IFERROR(VLOOKUP(F30,Stagionalità!$A$6:$M$103,3,FALSE)*C30,"")</f>
        <v/>
      </c>
      <c r="I30" s="2" t="str">
        <f>IFERROR(VLOOKUP(F30,Stagionalità!$A$6:$M$103,4,FALSE)*C30,"")</f>
        <v/>
      </c>
      <c r="J30" s="2" t="str">
        <f>IFERROR(VLOOKUP(F30,Stagionalità!$A$6:$M$103,5,FALSE)*C30,"")</f>
        <v/>
      </c>
      <c r="K30" s="2" t="str">
        <f>IFERROR(VLOOKUP(F30,Stagionalità!$A$6:$M$103,6,FALSE)*C30,"")</f>
        <v/>
      </c>
      <c r="L30" s="2" t="str">
        <f>IFERROR(VLOOKUP(F30,Stagionalità!$A$6:$M$103,7,FALSE)*C30,"")</f>
        <v/>
      </c>
      <c r="M30" s="2" t="str">
        <f>IFERROR(VLOOKUP(F30,Stagionalità!$A$6:$M$103,8,FALSE)*C30,"")</f>
        <v/>
      </c>
      <c r="N30" s="2" t="str">
        <f>IFERROR(VLOOKUP(F30,Stagionalità!$A$6:$M$103,9,FALSE)*C30,"")</f>
        <v/>
      </c>
      <c r="O30" s="2" t="str">
        <f>IFERROR(VLOOKUP(F30,Stagionalità!$A$6:$M$103,10,FALSE)*C30,"")</f>
        <v/>
      </c>
      <c r="P30" s="2" t="str">
        <f>IFERROR(VLOOKUP(F30,Stagionalità!$A$6:$M$103,11,FALSE)*C30,"")</f>
        <v/>
      </c>
      <c r="Q30" s="2" t="str">
        <f>IFERROR(VLOOKUP(F30,Stagionalità!$A$6:$M$103,12,FALSE)*C30,"")</f>
        <v/>
      </c>
      <c r="R30" s="2" t="str">
        <f>IFERROR(VLOOKUP(F30,Stagionalità!$A$6:$M$103,13,FALSE)*C30,"")</f>
        <v/>
      </c>
    </row>
    <row r="31" spans="2:18" x14ac:dyDescent="0.3">
      <c r="B31" s="26"/>
      <c r="C31" s="27"/>
      <c r="F31" s="23" t="str">
        <f t="shared" si="0"/>
        <v/>
      </c>
      <c r="G31" s="2" t="str">
        <f>IFERROR(VLOOKUP(F31,Stagionalità!$A$6:$M$103,2,FALSE)*C31,"")</f>
        <v/>
      </c>
      <c r="H31" s="2" t="str">
        <f>IFERROR(VLOOKUP(F31,Stagionalità!$A$6:$M$103,3,FALSE)*C31,"")</f>
        <v/>
      </c>
      <c r="I31" s="2" t="str">
        <f>IFERROR(VLOOKUP(F31,Stagionalità!$A$6:$M$103,4,FALSE)*C31,"")</f>
        <v/>
      </c>
      <c r="J31" s="2" t="str">
        <f>IFERROR(VLOOKUP(F31,Stagionalità!$A$6:$M$103,5,FALSE)*C31,"")</f>
        <v/>
      </c>
      <c r="K31" s="2" t="str">
        <f>IFERROR(VLOOKUP(F31,Stagionalità!$A$6:$M$103,6,FALSE)*C31,"")</f>
        <v/>
      </c>
      <c r="L31" s="2" t="str">
        <f>IFERROR(VLOOKUP(F31,Stagionalità!$A$6:$M$103,7,FALSE)*C31,"")</f>
        <v/>
      </c>
      <c r="M31" s="2" t="str">
        <f>IFERROR(VLOOKUP(F31,Stagionalità!$A$6:$M$103,8,FALSE)*C31,"")</f>
        <v/>
      </c>
      <c r="N31" s="2" t="str">
        <f>IFERROR(VLOOKUP(F31,Stagionalità!$A$6:$M$103,9,FALSE)*C31,"")</f>
        <v/>
      </c>
      <c r="O31" s="2" t="str">
        <f>IFERROR(VLOOKUP(F31,Stagionalità!$A$6:$M$103,10,FALSE)*C31,"")</f>
        <v/>
      </c>
      <c r="P31" s="2" t="str">
        <f>IFERROR(VLOOKUP(F31,Stagionalità!$A$6:$M$103,11,FALSE)*C31,"")</f>
        <v/>
      </c>
      <c r="Q31" s="2" t="str">
        <f>IFERROR(VLOOKUP(F31,Stagionalità!$A$6:$M$103,12,FALSE)*C31,"")</f>
        <v/>
      </c>
      <c r="R31" s="2" t="str">
        <f>IFERROR(VLOOKUP(F31,Stagionalità!$A$6:$M$103,13,FALSE)*C31,"")</f>
        <v/>
      </c>
    </row>
    <row r="32" spans="2:18" x14ac:dyDescent="0.3">
      <c r="B32" s="28"/>
      <c r="C32" s="29"/>
      <c r="F32" s="23" t="str">
        <f t="shared" si="0"/>
        <v/>
      </c>
      <c r="G32" s="2" t="str">
        <f>IFERROR(VLOOKUP(F32,Stagionalità!$A$6:$M$103,2,FALSE)*C32,"")</f>
        <v/>
      </c>
      <c r="H32" s="2" t="str">
        <f>IFERROR(VLOOKUP(F32,Stagionalità!$A$6:$M$103,3,FALSE)*C32,"")</f>
        <v/>
      </c>
      <c r="I32" s="2" t="str">
        <f>IFERROR(VLOOKUP(F32,Stagionalità!$A$6:$M$103,4,FALSE)*C32,"")</f>
        <v/>
      </c>
      <c r="J32" s="2" t="str">
        <f>IFERROR(VLOOKUP(F32,Stagionalità!$A$6:$M$103,5,FALSE)*C32,"")</f>
        <v/>
      </c>
      <c r="K32" s="2" t="str">
        <f>IFERROR(VLOOKUP(F32,Stagionalità!$A$6:$M$103,6,FALSE)*C32,"")</f>
        <v/>
      </c>
      <c r="L32" s="2" t="str">
        <f>IFERROR(VLOOKUP(F32,Stagionalità!$A$6:$M$103,7,FALSE)*C32,"")</f>
        <v/>
      </c>
      <c r="M32" s="2" t="str">
        <f>IFERROR(VLOOKUP(F32,Stagionalità!$A$6:$M$103,8,FALSE)*C32,"")</f>
        <v/>
      </c>
      <c r="N32" s="2" t="str">
        <f>IFERROR(VLOOKUP(F32,Stagionalità!$A$6:$M$103,9,FALSE)*C32,"")</f>
        <v/>
      </c>
      <c r="O32" s="2" t="str">
        <f>IFERROR(VLOOKUP(F32,Stagionalità!$A$6:$M$103,10,FALSE)*C32,"")</f>
        <v/>
      </c>
      <c r="P32" s="2" t="str">
        <f>IFERROR(VLOOKUP(F32,Stagionalità!$A$6:$M$103,11,FALSE)*C32,"")</f>
        <v/>
      </c>
      <c r="Q32" s="2" t="str">
        <f>IFERROR(VLOOKUP(F32,Stagionalità!$A$6:$M$103,12,FALSE)*C32,"")</f>
        <v/>
      </c>
      <c r="R32" s="2" t="str">
        <f>IFERROR(VLOOKUP(F32,Stagionalità!$A$6:$M$103,13,FALSE)*C32,"")</f>
        <v/>
      </c>
    </row>
    <row r="33" spans="2:18" x14ac:dyDescent="0.3">
      <c r="B33" s="26"/>
      <c r="C33" s="27"/>
      <c r="F33" s="23" t="str">
        <f t="shared" si="0"/>
        <v/>
      </c>
      <c r="G33" s="2" t="str">
        <f>IFERROR(VLOOKUP(F33,Stagionalità!$A$6:$M$103,2,FALSE)*C33,"")</f>
        <v/>
      </c>
      <c r="H33" s="2" t="str">
        <f>IFERROR(VLOOKUP(F33,Stagionalità!$A$6:$M$103,3,FALSE)*C33,"")</f>
        <v/>
      </c>
      <c r="I33" s="2" t="str">
        <f>IFERROR(VLOOKUP(F33,Stagionalità!$A$6:$M$103,4,FALSE)*C33,"")</f>
        <v/>
      </c>
      <c r="J33" s="2" t="str">
        <f>IFERROR(VLOOKUP(F33,Stagionalità!$A$6:$M$103,5,FALSE)*C33,"")</f>
        <v/>
      </c>
      <c r="K33" s="2" t="str">
        <f>IFERROR(VLOOKUP(F33,Stagionalità!$A$6:$M$103,6,FALSE)*C33,"")</f>
        <v/>
      </c>
      <c r="L33" s="2" t="str">
        <f>IFERROR(VLOOKUP(F33,Stagionalità!$A$6:$M$103,7,FALSE)*C33,"")</f>
        <v/>
      </c>
      <c r="M33" s="2" t="str">
        <f>IFERROR(VLOOKUP(F33,Stagionalità!$A$6:$M$103,8,FALSE)*C33,"")</f>
        <v/>
      </c>
      <c r="N33" s="2" t="str">
        <f>IFERROR(VLOOKUP(F33,Stagionalità!$A$6:$M$103,9,FALSE)*C33,"")</f>
        <v/>
      </c>
      <c r="O33" s="2" t="str">
        <f>IFERROR(VLOOKUP(F33,Stagionalità!$A$6:$M$103,10,FALSE)*C33,"")</f>
        <v/>
      </c>
      <c r="P33" s="2" t="str">
        <f>IFERROR(VLOOKUP(F33,Stagionalità!$A$6:$M$103,11,FALSE)*C33,"")</f>
        <v/>
      </c>
      <c r="Q33" s="2" t="str">
        <f>IFERROR(VLOOKUP(F33,Stagionalità!$A$6:$M$103,12,FALSE)*C33,"")</f>
        <v/>
      </c>
      <c r="R33" s="2" t="str">
        <f>IFERROR(VLOOKUP(F33,Stagionalità!$A$6:$M$103,13,FALSE)*C33,"")</f>
        <v/>
      </c>
    </row>
    <row r="34" spans="2:18" x14ac:dyDescent="0.3">
      <c r="B34" s="28"/>
      <c r="C34" s="29"/>
      <c r="F34" s="23" t="str">
        <f t="shared" si="0"/>
        <v/>
      </c>
      <c r="G34" s="2" t="str">
        <f>IFERROR(VLOOKUP(F34,Stagionalità!$A$6:$M$103,2,FALSE)*C34,"")</f>
        <v/>
      </c>
      <c r="H34" s="2" t="str">
        <f>IFERROR(VLOOKUP(F34,Stagionalità!$A$6:$M$103,3,FALSE)*C34,"")</f>
        <v/>
      </c>
      <c r="I34" s="2" t="str">
        <f>IFERROR(VLOOKUP(F34,Stagionalità!$A$6:$M$103,4,FALSE)*C34,"")</f>
        <v/>
      </c>
      <c r="J34" s="2" t="str">
        <f>IFERROR(VLOOKUP(F34,Stagionalità!$A$6:$M$103,5,FALSE)*C34,"")</f>
        <v/>
      </c>
      <c r="K34" s="2" t="str">
        <f>IFERROR(VLOOKUP(F34,Stagionalità!$A$6:$M$103,6,FALSE)*C34,"")</f>
        <v/>
      </c>
      <c r="L34" s="2" t="str">
        <f>IFERROR(VLOOKUP(F34,Stagionalità!$A$6:$M$103,7,FALSE)*C34,"")</f>
        <v/>
      </c>
      <c r="M34" s="2" t="str">
        <f>IFERROR(VLOOKUP(F34,Stagionalità!$A$6:$M$103,8,FALSE)*C34,"")</f>
        <v/>
      </c>
      <c r="N34" s="2" t="str">
        <f>IFERROR(VLOOKUP(F34,Stagionalità!$A$6:$M$103,9,FALSE)*C34,"")</f>
        <v/>
      </c>
      <c r="O34" s="2" t="str">
        <f>IFERROR(VLOOKUP(F34,Stagionalità!$A$6:$M$103,10,FALSE)*C34,"")</f>
        <v/>
      </c>
      <c r="P34" s="2" t="str">
        <f>IFERROR(VLOOKUP(F34,Stagionalità!$A$6:$M$103,11,FALSE)*C34,"")</f>
        <v/>
      </c>
      <c r="Q34" s="2" t="str">
        <f>IFERROR(VLOOKUP(F34,Stagionalità!$A$6:$M$103,12,FALSE)*C34,"")</f>
        <v/>
      </c>
      <c r="R34" s="2" t="str">
        <f>IFERROR(VLOOKUP(F34,Stagionalità!$A$6:$M$103,13,FALSE)*C34,"")</f>
        <v/>
      </c>
    </row>
    <row r="35" spans="2:18" x14ac:dyDescent="0.3">
      <c r="B35" s="26"/>
      <c r="C35" s="27"/>
      <c r="F35" s="23" t="str">
        <f t="shared" si="0"/>
        <v/>
      </c>
      <c r="G35" s="2" t="str">
        <f>IFERROR(VLOOKUP(F35,Stagionalità!$A$6:$M$103,2,FALSE)*C35,"")</f>
        <v/>
      </c>
      <c r="H35" s="2" t="str">
        <f>IFERROR(VLOOKUP(F35,Stagionalità!$A$6:$M$103,3,FALSE)*C35,"")</f>
        <v/>
      </c>
      <c r="I35" s="2" t="str">
        <f>IFERROR(VLOOKUP(F35,Stagionalità!$A$6:$M$103,4,FALSE)*C35,"")</f>
        <v/>
      </c>
      <c r="J35" s="2" t="str">
        <f>IFERROR(VLOOKUP(F35,Stagionalità!$A$6:$M$103,5,FALSE)*C35,"")</f>
        <v/>
      </c>
      <c r="K35" s="2" t="str">
        <f>IFERROR(VLOOKUP(F35,Stagionalità!$A$6:$M$103,6,FALSE)*C35,"")</f>
        <v/>
      </c>
      <c r="L35" s="2" t="str">
        <f>IFERROR(VLOOKUP(F35,Stagionalità!$A$6:$M$103,7,FALSE)*C35,"")</f>
        <v/>
      </c>
      <c r="M35" s="2" t="str">
        <f>IFERROR(VLOOKUP(F35,Stagionalità!$A$6:$M$103,8,FALSE)*C35,"")</f>
        <v/>
      </c>
      <c r="N35" s="2" t="str">
        <f>IFERROR(VLOOKUP(F35,Stagionalità!$A$6:$M$103,9,FALSE)*C35,"")</f>
        <v/>
      </c>
      <c r="O35" s="2" t="str">
        <f>IFERROR(VLOOKUP(F35,Stagionalità!$A$6:$M$103,10,FALSE)*C35,"")</f>
        <v/>
      </c>
      <c r="P35" s="2" t="str">
        <f>IFERROR(VLOOKUP(F35,Stagionalità!$A$6:$M$103,11,FALSE)*C35,"")</f>
        <v/>
      </c>
      <c r="Q35" s="2" t="str">
        <f>IFERROR(VLOOKUP(F35,Stagionalità!$A$6:$M$103,12,FALSE)*C35,"")</f>
        <v/>
      </c>
      <c r="R35" s="2" t="str">
        <f>IFERROR(VLOOKUP(F35,Stagionalità!$A$6:$M$103,13,FALSE)*C35,"")</f>
        <v/>
      </c>
    </row>
    <row r="36" spans="2:18" x14ac:dyDescent="0.3">
      <c r="B36" s="28"/>
      <c r="C36" s="29"/>
      <c r="F36" s="23" t="str">
        <f t="shared" si="0"/>
        <v/>
      </c>
      <c r="G36" s="2" t="str">
        <f>IFERROR(VLOOKUP(F36,Stagionalità!$A$6:$M$103,2,FALSE)*C36,"")</f>
        <v/>
      </c>
      <c r="H36" s="2" t="str">
        <f>IFERROR(VLOOKUP(F36,Stagionalità!$A$6:$M$103,3,FALSE)*C36,"")</f>
        <v/>
      </c>
      <c r="I36" s="2" t="str">
        <f>IFERROR(VLOOKUP(F36,Stagionalità!$A$6:$M$103,4,FALSE)*C36,"")</f>
        <v/>
      </c>
      <c r="J36" s="2" t="str">
        <f>IFERROR(VLOOKUP(F36,Stagionalità!$A$6:$M$103,5,FALSE)*C36,"")</f>
        <v/>
      </c>
      <c r="K36" s="2" t="str">
        <f>IFERROR(VLOOKUP(F36,Stagionalità!$A$6:$M$103,6,FALSE)*C36,"")</f>
        <v/>
      </c>
      <c r="L36" s="2" t="str">
        <f>IFERROR(VLOOKUP(F36,Stagionalità!$A$6:$M$103,7,FALSE)*C36,"")</f>
        <v/>
      </c>
      <c r="M36" s="2" t="str">
        <f>IFERROR(VLOOKUP(F36,Stagionalità!$A$6:$M$103,8,FALSE)*C36,"")</f>
        <v/>
      </c>
      <c r="N36" s="2" t="str">
        <f>IFERROR(VLOOKUP(F36,Stagionalità!$A$6:$M$103,9,FALSE)*C36,"")</f>
        <v/>
      </c>
      <c r="O36" s="2" t="str">
        <f>IFERROR(VLOOKUP(F36,Stagionalità!$A$6:$M$103,10,FALSE)*C36,"")</f>
        <v/>
      </c>
      <c r="P36" s="2" t="str">
        <f>IFERROR(VLOOKUP(F36,Stagionalità!$A$6:$M$103,11,FALSE)*C36,"")</f>
        <v/>
      </c>
      <c r="Q36" s="2" t="str">
        <f>IFERROR(VLOOKUP(F36,Stagionalità!$A$6:$M$103,12,FALSE)*C36,"")</f>
        <v/>
      </c>
      <c r="R36" s="2" t="str">
        <f>IFERROR(VLOOKUP(F36,Stagionalità!$A$6:$M$103,13,FALSE)*C36,"")</f>
        <v/>
      </c>
    </row>
    <row r="37" spans="2:18" x14ac:dyDescent="0.3">
      <c r="B37" s="26"/>
      <c r="C37" s="27"/>
      <c r="F37" s="23" t="str">
        <f t="shared" si="0"/>
        <v/>
      </c>
      <c r="G37" s="2" t="str">
        <f>IFERROR(VLOOKUP(F37,Stagionalità!$A$6:$M$103,2,FALSE)*C37,"")</f>
        <v/>
      </c>
      <c r="H37" s="2" t="str">
        <f>IFERROR(VLOOKUP(F37,Stagionalità!$A$6:$M$103,3,FALSE)*C37,"")</f>
        <v/>
      </c>
      <c r="I37" s="2" t="str">
        <f>IFERROR(VLOOKUP(F37,Stagionalità!$A$6:$M$103,4,FALSE)*C37,"")</f>
        <v/>
      </c>
      <c r="J37" s="2" t="str">
        <f>IFERROR(VLOOKUP(F37,Stagionalità!$A$6:$M$103,5,FALSE)*C37,"")</f>
        <v/>
      </c>
      <c r="K37" s="2" t="str">
        <f>IFERROR(VLOOKUP(F37,Stagionalità!$A$6:$M$103,6,FALSE)*C37,"")</f>
        <v/>
      </c>
      <c r="L37" s="2" t="str">
        <f>IFERROR(VLOOKUP(F37,Stagionalità!$A$6:$M$103,7,FALSE)*C37,"")</f>
        <v/>
      </c>
      <c r="M37" s="2" t="str">
        <f>IFERROR(VLOOKUP(F37,Stagionalità!$A$6:$M$103,8,FALSE)*C37,"")</f>
        <v/>
      </c>
      <c r="N37" s="2" t="str">
        <f>IFERROR(VLOOKUP(F37,Stagionalità!$A$6:$M$103,9,FALSE)*C37,"")</f>
        <v/>
      </c>
      <c r="O37" s="2" t="str">
        <f>IFERROR(VLOOKUP(F37,Stagionalità!$A$6:$M$103,10,FALSE)*C37,"")</f>
        <v/>
      </c>
      <c r="P37" s="2" t="str">
        <f>IFERROR(VLOOKUP(F37,Stagionalità!$A$6:$M$103,11,FALSE)*C37,"")</f>
        <v/>
      </c>
      <c r="Q37" s="2" t="str">
        <f>IFERROR(VLOOKUP(F37,Stagionalità!$A$6:$M$103,12,FALSE)*C37,"")</f>
        <v/>
      </c>
      <c r="R37" s="2" t="str">
        <f>IFERROR(VLOOKUP(F37,Stagionalità!$A$6:$M$103,13,FALSE)*C37,"")</f>
        <v/>
      </c>
    </row>
    <row r="38" spans="2:18" x14ac:dyDescent="0.3">
      <c r="B38" s="28"/>
      <c r="C38" s="29"/>
      <c r="F38" s="23" t="str">
        <f t="shared" si="0"/>
        <v/>
      </c>
      <c r="G38" s="2" t="str">
        <f>IFERROR(VLOOKUP(F38,Stagionalità!$A$6:$M$103,2,FALSE)*C38,"")</f>
        <v/>
      </c>
      <c r="H38" s="2" t="str">
        <f>IFERROR(VLOOKUP(F38,Stagionalità!$A$6:$M$103,3,FALSE)*C38,"")</f>
        <v/>
      </c>
      <c r="I38" s="2" t="str">
        <f>IFERROR(VLOOKUP(F38,Stagionalità!$A$6:$M$103,4,FALSE)*C38,"")</f>
        <v/>
      </c>
      <c r="J38" s="2" t="str">
        <f>IFERROR(VLOOKUP(F38,Stagionalità!$A$6:$M$103,5,FALSE)*C38,"")</f>
        <v/>
      </c>
      <c r="K38" s="2" t="str">
        <f>IFERROR(VLOOKUP(F38,Stagionalità!$A$6:$M$103,6,FALSE)*C38,"")</f>
        <v/>
      </c>
      <c r="L38" s="2" t="str">
        <f>IFERROR(VLOOKUP(F38,Stagionalità!$A$6:$M$103,7,FALSE)*C38,"")</f>
        <v/>
      </c>
      <c r="M38" s="2" t="str">
        <f>IFERROR(VLOOKUP(F38,Stagionalità!$A$6:$M$103,8,FALSE)*C38,"")</f>
        <v/>
      </c>
      <c r="N38" s="2" t="str">
        <f>IFERROR(VLOOKUP(F38,Stagionalità!$A$6:$M$103,9,FALSE)*C38,"")</f>
        <v/>
      </c>
      <c r="O38" s="2" t="str">
        <f>IFERROR(VLOOKUP(F38,Stagionalità!$A$6:$M$103,10,FALSE)*C38,"")</f>
        <v/>
      </c>
      <c r="P38" s="2" t="str">
        <f>IFERROR(VLOOKUP(F38,Stagionalità!$A$6:$M$103,11,FALSE)*C38,"")</f>
        <v/>
      </c>
      <c r="Q38" s="2" t="str">
        <f>IFERROR(VLOOKUP(F38,Stagionalità!$A$6:$M$103,12,FALSE)*C38,"")</f>
        <v/>
      </c>
      <c r="R38" s="2" t="str">
        <f>IFERROR(VLOOKUP(F38,Stagionalità!$A$6:$M$103,13,FALSE)*C38,"")</f>
        <v/>
      </c>
    </row>
    <row r="39" spans="2:18" x14ac:dyDescent="0.3">
      <c r="B39" s="26"/>
      <c r="C39" s="27"/>
      <c r="F39" s="23" t="str">
        <f t="shared" si="0"/>
        <v/>
      </c>
      <c r="G39" s="2" t="str">
        <f>IFERROR(VLOOKUP(F39,Stagionalità!$A$6:$M$103,2,FALSE)*C39,"")</f>
        <v/>
      </c>
      <c r="H39" s="2" t="str">
        <f>IFERROR(VLOOKUP(F39,Stagionalità!$A$6:$M$103,3,FALSE)*C39,"")</f>
        <v/>
      </c>
      <c r="I39" s="2" t="str">
        <f>IFERROR(VLOOKUP(F39,Stagionalità!$A$6:$M$103,4,FALSE)*C39,"")</f>
        <v/>
      </c>
      <c r="J39" s="2" t="str">
        <f>IFERROR(VLOOKUP(F39,Stagionalità!$A$6:$M$103,5,FALSE)*C39,"")</f>
        <v/>
      </c>
      <c r="K39" s="2" t="str">
        <f>IFERROR(VLOOKUP(F39,Stagionalità!$A$6:$M$103,6,FALSE)*C39,"")</f>
        <v/>
      </c>
      <c r="L39" s="2" t="str">
        <f>IFERROR(VLOOKUP(F39,Stagionalità!$A$6:$M$103,7,FALSE)*C39,"")</f>
        <v/>
      </c>
      <c r="M39" s="2" t="str">
        <f>IFERROR(VLOOKUP(F39,Stagionalità!$A$6:$M$103,8,FALSE)*C39,"")</f>
        <v/>
      </c>
      <c r="N39" s="2" t="str">
        <f>IFERROR(VLOOKUP(F39,Stagionalità!$A$6:$M$103,9,FALSE)*C39,"")</f>
        <v/>
      </c>
      <c r="O39" s="2" t="str">
        <f>IFERROR(VLOOKUP(F39,Stagionalità!$A$6:$M$103,10,FALSE)*C39,"")</f>
        <v/>
      </c>
      <c r="P39" s="2" t="str">
        <f>IFERROR(VLOOKUP(F39,Stagionalità!$A$6:$M$103,11,FALSE)*C39,"")</f>
        <v/>
      </c>
      <c r="Q39" s="2" t="str">
        <f>IFERROR(VLOOKUP(F39,Stagionalità!$A$6:$M$103,12,FALSE)*C39,"")</f>
        <v/>
      </c>
      <c r="R39" s="2" t="str">
        <f>IFERROR(VLOOKUP(F39,Stagionalità!$A$6:$M$103,13,FALSE)*C39,"")</f>
        <v/>
      </c>
    </row>
    <row r="40" spans="2:18" x14ac:dyDescent="0.3">
      <c r="B40" s="28"/>
      <c r="C40" s="29"/>
      <c r="F40" s="23" t="str">
        <f t="shared" si="0"/>
        <v/>
      </c>
      <c r="G40" s="2" t="str">
        <f>IFERROR(VLOOKUP(F40,Stagionalità!$A$6:$M$103,2,FALSE)*C40,"")</f>
        <v/>
      </c>
      <c r="H40" s="2" t="str">
        <f>IFERROR(VLOOKUP(F40,Stagionalità!$A$6:$M$103,3,FALSE)*C40,"")</f>
        <v/>
      </c>
      <c r="I40" s="2" t="str">
        <f>IFERROR(VLOOKUP(F40,Stagionalità!$A$6:$M$103,4,FALSE)*C40,"")</f>
        <v/>
      </c>
      <c r="J40" s="2" t="str">
        <f>IFERROR(VLOOKUP(F40,Stagionalità!$A$6:$M$103,5,FALSE)*C40,"")</f>
        <v/>
      </c>
      <c r="K40" s="2" t="str">
        <f>IFERROR(VLOOKUP(F40,Stagionalità!$A$6:$M$103,6,FALSE)*C40,"")</f>
        <v/>
      </c>
      <c r="L40" s="2" t="str">
        <f>IFERROR(VLOOKUP(F40,Stagionalità!$A$6:$M$103,7,FALSE)*C40,"")</f>
        <v/>
      </c>
      <c r="M40" s="2" t="str">
        <f>IFERROR(VLOOKUP(F40,Stagionalità!$A$6:$M$103,8,FALSE)*C40,"")</f>
        <v/>
      </c>
      <c r="N40" s="2" t="str">
        <f>IFERROR(VLOOKUP(F40,Stagionalità!$A$6:$M$103,9,FALSE)*C40,"")</f>
        <v/>
      </c>
      <c r="O40" s="2" t="str">
        <f>IFERROR(VLOOKUP(F40,Stagionalità!$A$6:$M$103,10,FALSE)*C40,"")</f>
        <v/>
      </c>
      <c r="P40" s="2" t="str">
        <f>IFERROR(VLOOKUP(F40,Stagionalità!$A$6:$M$103,11,FALSE)*C40,"")</f>
        <v/>
      </c>
      <c r="Q40" s="2" t="str">
        <f>IFERROR(VLOOKUP(F40,Stagionalità!$A$6:$M$103,12,FALSE)*C40,"")</f>
        <v/>
      </c>
      <c r="R40" s="2" t="str">
        <f>IFERROR(VLOOKUP(F40,Stagionalità!$A$6:$M$103,13,FALSE)*C40,"")</f>
        <v/>
      </c>
    </row>
    <row r="41" spans="2:18" x14ac:dyDescent="0.3">
      <c r="B41" s="26"/>
      <c r="C41" s="27"/>
      <c r="F41" s="23" t="str">
        <f t="shared" si="0"/>
        <v/>
      </c>
      <c r="G41" s="2" t="str">
        <f>IFERROR(VLOOKUP(F41,Stagionalità!$A$6:$M$103,2,FALSE)*C41,"")</f>
        <v/>
      </c>
      <c r="H41" s="2" t="str">
        <f>IFERROR(VLOOKUP(F41,Stagionalità!$A$6:$M$103,3,FALSE)*C41,"")</f>
        <v/>
      </c>
      <c r="I41" s="2" t="str">
        <f>IFERROR(VLOOKUP(F41,Stagionalità!$A$6:$M$103,4,FALSE)*C41,"")</f>
        <v/>
      </c>
      <c r="J41" s="2" t="str">
        <f>IFERROR(VLOOKUP(F41,Stagionalità!$A$6:$M$103,5,FALSE)*C41,"")</f>
        <v/>
      </c>
      <c r="K41" s="2" t="str">
        <f>IFERROR(VLOOKUP(F41,Stagionalità!$A$6:$M$103,6,FALSE)*C41,"")</f>
        <v/>
      </c>
      <c r="L41" s="2" t="str">
        <f>IFERROR(VLOOKUP(F41,Stagionalità!$A$6:$M$103,7,FALSE)*C41,"")</f>
        <v/>
      </c>
      <c r="M41" s="2" t="str">
        <f>IFERROR(VLOOKUP(F41,Stagionalità!$A$6:$M$103,8,FALSE)*C41,"")</f>
        <v/>
      </c>
      <c r="N41" s="2" t="str">
        <f>IFERROR(VLOOKUP(F41,Stagionalità!$A$6:$M$103,9,FALSE)*C41,"")</f>
        <v/>
      </c>
      <c r="O41" s="2" t="str">
        <f>IFERROR(VLOOKUP(F41,Stagionalità!$A$6:$M$103,10,FALSE)*C41,"")</f>
        <v/>
      </c>
      <c r="P41" s="2" t="str">
        <f>IFERROR(VLOOKUP(F41,Stagionalità!$A$6:$M$103,11,FALSE)*C41,"")</f>
        <v/>
      </c>
      <c r="Q41" s="2" t="str">
        <f>IFERROR(VLOOKUP(F41,Stagionalità!$A$6:$M$103,12,FALSE)*C41,"")</f>
        <v/>
      </c>
      <c r="R41" s="2" t="str">
        <f>IFERROR(VLOOKUP(F41,Stagionalità!$A$6:$M$103,13,FALSE)*C41,"")</f>
        <v/>
      </c>
    </row>
    <row r="42" spans="2:18" x14ac:dyDescent="0.3">
      <c r="B42" s="28"/>
      <c r="C42" s="29"/>
      <c r="F42" s="23" t="str">
        <f t="shared" si="0"/>
        <v/>
      </c>
      <c r="G42" s="2" t="str">
        <f>IFERROR(VLOOKUP(F42,Stagionalità!$A$6:$M$103,2,FALSE)*C42,"")</f>
        <v/>
      </c>
      <c r="H42" s="2" t="str">
        <f>IFERROR(VLOOKUP(F42,Stagionalità!$A$6:$M$103,3,FALSE)*C42,"")</f>
        <v/>
      </c>
      <c r="I42" s="2" t="str">
        <f>IFERROR(VLOOKUP(F42,Stagionalità!$A$6:$M$103,4,FALSE)*C42,"")</f>
        <v/>
      </c>
      <c r="J42" s="2" t="str">
        <f>IFERROR(VLOOKUP(F42,Stagionalità!$A$6:$M$103,5,FALSE)*C42,"")</f>
        <v/>
      </c>
      <c r="K42" s="2" t="str">
        <f>IFERROR(VLOOKUP(F42,Stagionalità!$A$6:$M$103,6,FALSE)*C42,"")</f>
        <v/>
      </c>
      <c r="L42" s="2" t="str">
        <f>IFERROR(VLOOKUP(F42,Stagionalità!$A$6:$M$103,7,FALSE)*C42,"")</f>
        <v/>
      </c>
      <c r="M42" s="2" t="str">
        <f>IFERROR(VLOOKUP(F42,Stagionalità!$A$6:$M$103,8,FALSE)*C42,"")</f>
        <v/>
      </c>
      <c r="N42" s="2" t="str">
        <f>IFERROR(VLOOKUP(F42,Stagionalità!$A$6:$M$103,9,FALSE)*C42,"")</f>
        <v/>
      </c>
      <c r="O42" s="2" t="str">
        <f>IFERROR(VLOOKUP(F42,Stagionalità!$A$6:$M$103,10,FALSE)*C42,"")</f>
        <v/>
      </c>
      <c r="P42" s="2" t="str">
        <f>IFERROR(VLOOKUP(F42,Stagionalità!$A$6:$M$103,11,FALSE)*C42,"")</f>
        <v/>
      </c>
      <c r="Q42" s="2" t="str">
        <f>IFERROR(VLOOKUP(F42,Stagionalità!$A$6:$M$103,12,FALSE)*C42,"")</f>
        <v/>
      </c>
      <c r="R42" s="2" t="str">
        <f>IFERROR(VLOOKUP(F42,Stagionalità!$A$6:$M$103,13,FALSE)*C42,"")</f>
        <v/>
      </c>
    </row>
    <row r="43" spans="2:18" x14ac:dyDescent="0.3">
      <c r="B43" s="26"/>
      <c r="C43" s="27"/>
      <c r="F43" s="23" t="str">
        <f t="shared" si="0"/>
        <v/>
      </c>
      <c r="G43" s="2" t="str">
        <f>IFERROR(VLOOKUP(F43,Stagionalità!$A$6:$M$103,2,FALSE)*C43,"")</f>
        <v/>
      </c>
      <c r="H43" s="2" t="str">
        <f>IFERROR(VLOOKUP(F43,Stagionalità!$A$6:$M$103,3,FALSE)*C43,"")</f>
        <v/>
      </c>
      <c r="I43" s="2" t="str">
        <f>IFERROR(VLOOKUP(F43,Stagionalità!$A$6:$M$103,4,FALSE)*C43,"")</f>
        <v/>
      </c>
      <c r="J43" s="2" t="str">
        <f>IFERROR(VLOOKUP(F43,Stagionalità!$A$6:$M$103,5,FALSE)*C43,"")</f>
        <v/>
      </c>
      <c r="K43" s="2" t="str">
        <f>IFERROR(VLOOKUP(F43,Stagionalità!$A$6:$M$103,6,FALSE)*C43,"")</f>
        <v/>
      </c>
      <c r="L43" s="2" t="str">
        <f>IFERROR(VLOOKUP(F43,Stagionalità!$A$6:$M$103,7,FALSE)*C43,"")</f>
        <v/>
      </c>
      <c r="M43" s="2" t="str">
        <f>IFERROR(VLOOKUP(F43,Stagionalità!$A$6:$M$103,8,FALSE)*C43,"")</f>
        <v/>
      </c>
      <c r="N43" s="2" t="str">
        <f>IFERROR(VLOOKUP(F43,Stagionalità!$A$6:$M$103,9,FALSE)*C43,"")</f>
        <v/>
      </c>
      <c r="O43" s="2" t="str">
        <f>IFERROR(VLOOKUP(F43,Stagionalità!$A$6:$M$103,10,FALSE)*C43,"")</f>
        <v/>
      </c>
      <c r="P43" s="2" t="str">
        <f>IFERROR(VLOOKUP(F43,Stagionalità!$A$6:$M$103,11,FALSE)*C43,"")</f>
        <v/>
      </c>
      <c r="Q43" s="2" t="str">
        <f>IFERROR(VLOOKUP(F43,Stagionalità!$A$6:$M$103,12,FALSE)*C43,"")</f>
        <v/>
      </c>
      <c r="R43" s="2" t="str">
        <f>IFERROR(VLOOKUP(F43,Stagionalità!$A$6:$M$103,13,FALSE)*C43,"")</f>
        <v/>
      </c>
    </row>
    <row r="44" spans="2:18" x14ac:dyDescent="0.3">
      <c r="B44" s="28"/>
      <c r="C44" s="29"/>
      <c r="F44" s="23" t="str">
        <f t="shared" si="0"/>
        <v/>
      </c>
      <c r="G44" s="2" t="str">
        <f>IFERROR(VLOOKUP(F44,Stagionalità!$A$6:$M$103,2,FALSE)*C44,"")</f>
        <v/>
      </c>
      <c r="H44" s="2" t="str">
        <f>IFERROR(VLOOKUP(F44,Stagionalità!$A$6:$M$103,3,FALSE)*C44,"")</f>
        <v/>
      </c>
      <c r="I44" s="2" t="str">
        <f>IFERROR(VLOOKUP(F44,Stagionalità!$A$6:$M$103,4,FALSE)*C44,"")</f>
        <v/>
      </c>
      <c r="J44" s="2" t="str">
        <f>IFERROR(VLOOKUP(F44,Stagionalità!$A$6:$M$103,5,FALSE)*C44,"")</f>
        <v/>
      </c>
      <c r="K44" s="2" t="str">
        <f>IFERROR(VLOOKUP(F44,Stagionalità!$A$6:$M$103,6,FALSE)*C44,"")</f>
        <v/>
      </c>
      <c r="L44" s="2" t="str">
        <f>IFERROR(VLOOKUP(F44,Stagionalità!$A$6:$M$103,7,FALSE)*C44,"")</f>
        <v/>
      </c>
      <c r="M44" s="2" t="str">
        <f>IFERROR(VLOOKUP(F44,Stagionalità!$A$6:$M$103,8,FALSE)*C44,"")</f>
        <v/>
      </c>
      <c r="N44" s="2" t="str">
        <f>IFERROR(VLOOKUP(F44,Stagionalità!$A$6:$M$103,9,FALSE)*C44,"")</f>
        <v/>
      </c>
      <c r="O44" s="2" t="str">
        <f>IFERROR(VLOOKUP(F44,Stagionalità!$A$6:$M$103,10,FALSE)*C44,"")</f>
        <v/>
      </c>
      <c r="P44" s="2" t="str">
        <f>IFERROR(VLOOKUP(F44,Stagionalità!$A$6:$M$103,11,FALSE)*C44,"")</f>
        <v/>
      </c>
      <c r="Q44" s="2" t="str">
        <f>IFERROR(VLOOKUP(F44,Stagionalità!$A$6:$M$103,12,FALSE)*C44,"")</f>
        <v/>
      </c>
      <c r="R44" s="2" t="str">
        <f>IFERROR(VLOOKUP(F44,Stagionalità!$A$6:$M$103,13,FALSE)*C44,"")</f>
        <v/>
      </c>
    </row>
    <row r="45" spans="2:18" x14ac:dyDescent="0.3">
      <c r="B45" s="26"/>
      <c r="C45" s="27"/>
      <c r="F45" s="23" t="str">
        <f t="shared" si="0"/>
        <v/>
      </c>
      <c r="G45" s="2" t="str">
        <f>IFERROR(VLOOKUP(F45,Stagionalità!$A$6:$M$103,2,FALSE)*C45,"")</f>
        <v/>
      </c>
      <c r="H45" s="2" t="str">
        <f>IFERROR(VLOOKUP(F45,Stagionalità!$A$6:$M$103,3,FALSE)*C45,"")</f>
        <v/>
      </c>
      <c r="I45" s="2" t="str">
        <f>IFERROR(VLOOKUP(F45,Stagionalità!$A$6:$M$103,4,FALSE)*C45,"")</f>
        <v/>
      </c>
      <c r="J45" s="2" t="str">
        <f>IFERROR(VLOOKUP(F45,Stagionalità!$A$6:$M$103,5,FALSE)*C45,"")</f>
        <v/>
      </c>
      <c r="K45" s="2" t="str">
        <f>IFERROR(VLOOKUP(F45,Stagionalità!$A$6:$M$103,6,FALSE)*C45,"")</f>
        <v/>
      </c>
      <c r="L45" s="2" t="str">
        <f>IFERROR(VLOOKUP(F45,Stagionalità!$A$6:$M$103,7,FALSE)*C45,"")</f>
        <v/>
      </c>
      <c r="M45" s="2" t="str">
        <f>IFERROR(VLOOKUP(F45,Stagionalità!$A$6:$M$103,8,FALSE)*C45,"")</f>
        <v/>
      </c>
      <c r="N45" s="2" t="str">
        <f>IFERROR(VLOOKUP(F45,Stagionalità!$A$6:$M$103,9,FALSE)*C45,"")</f>
        <v/>
      </c>
      <c r="O45" s="2" t="str">
        <f>IFERROR(VLOOKUP(F45,Stagionalità!$A$6:$M$103,10,FALSE)*C45,"")</f>
        <v/>
      </c>
      <c r="P45" s="2" t="str">
        <f>IFERROR(VLOOKUP(F45,Stagionalità!$A$6:$M$103,11,FALSE)*C45,"")</f>
        <v/>
      </c>
      <c r="Q45" s="2" t="str">
        <f>IFERROR(VLOOKUP(F45,Stagionalità!$A$6:$M$103,12,FALSE)*C45,"")</f>
        <v/>
      </c>
      <c r="R45" s="2" t="str">
        <f>IFERROR(VLOOKUP(F45,Stagionalità!$A$6:$M$103,13,FALSE)*C45,"")</f>
        <v/>
      </c>
    </row>
    <row r="46" spans="2:18" x14ac:dyDescent="0.3">
      <c r="B46" s="28"/>
      <c r="C46" s="29"/>
      <c r="F46" s="23" t="str">
        <f t="shared" si="0"/>
        <v/>
      </c>
      <c r="G46" s="2" t="str">
        <f>IFERROR(VLOOKUP(F46,Stagionalità!$A$6:$M$103,2,FALSE)*C46,"")</f>
        <v/>
      </c>
      <c r="H46" s="2" t="str">
        <f>IFERROR(VLOOKUP(F46,Stagionalità!$A$6:$M$103,3,FALSE)*C46,"")</f>
        <v/>
      </c>
      <c r="I46" s="2" t="str">
        <f>IFERROR(VLOOKUP(F46,Stagionalità!$A$6:$M$103,4,FALSE)*C46,"")</f>
        <v/>
      </c>
      <c r="J46" s="2" t="str">
        <f>IFERROR(VLOOKUP(F46,Stagionalità!$A$6:$M$103,5,FALSE)*C46,"")</f>
        <v/>
      </c>
      <c r="K46" s="2" t="str">
        <f>IFERROR(VLOOKUP(F46,Stagionalità!$A$6:$M$103,6,FALSE)*C46,"")</f>
        <v/>
      </c>
      <c r="L46" s="2" t="str">
        <f>IFERROR(VLOOKUP(F46,Stagionalità!$A$6:$M$103,7,FALSE)*C46,"")</f>
        <v/>
      </c>
      <c r="M46" s="2" t="str">
        <f>IFERROR(VLOOKUP(F46,Stagionalità!$A$6:$M$103,8,FALSE)*C46,"")</f>
        <v/>
      </c>
      <c r="N46" s="2" t="str">
        <f>IFERROR(VLOOKUP(F46,Stagionalità!$A$6:$M$103,9,FALSE)*C46,"")</f>
        <v/>
      </c>
      <c r="O46" s="2" t="str">
        <f>IFERROR(VLOOKUP(F46,Stagionalità!$A$6:$M$103,10,FALSE)*C46,"")</f>
        <v/>
      </c>
      <c r="P46" s="2" t="str">
        <f>IFERROR(VLOOKUP(F46,Stagionalità!$A$6:$M$103,11,FALSE)*C46,"")</f>
        <v/>
      </c>
      <c r="Q46" s="2" t="str">
        <f>IFERROR(VLOOKUP(F46,Stagionalità!$A$6:$M$103,12,FALSE)*C46,"")</f>
        <v/>
      </c>
      <c r="R46" s="2" t="str">
        <f>IFERROR(VLOOKUP(F46,Stagionalità!$A$6:$M$103,13,FALSE)*C46,"")</f>
        <v/>
      </c>
    </row>
    <row r="47" spans="2:18" x14ac:dyDescent="0.3">
      <c r="B47" s="26"/>
      <c r="C47" s="27"/>
      <c r="F47" s="23" t="str">
        <f t="shared" si="0"/>
        <v/>
      </c>
      <c r="G47" s="2" t="str">
        <f>IFERROR(VLOOKUP(F47,Stagionalità!$A$6:$M$103,2,FALSE)*C47,"")</f>
        <v/>
      </c>
      <c r="H47" s="2" t="str">
        <f>IFERROR(VLOOKUP(F47,Stagionalità!$A$6:$M$103,3,FALSE)*C47,"")</f>
        <v/>
      </c>
      <c r="I47" s="2" t="str">
        <f>IFERROR(VLOOKUP(F47,Stagionalità!$A$6:$M$103,4,FALSE)*C47,"")</f>
        <v/>
      </c>
      <c r="J47" s="2" t="str">
        <f>IFERROR(VLOOKUP(F47,Stagionalità!$A$6:$M$103,5,FALSE)*C47,"")</f>
        <v/>
      </c>
      <c r="K47" s="2" t="str">
        <f>IFERROR(VLOOKUP(F47,Stagionalità!$A$6:$M$103,6,FALSE)*C47,"")</f>
        <v/>
      </c>
      <c r="L47" s="2" t="str">
        <f>IFERROR(VLOOKUP(F47,Stagionalità!$A$6:$M$103,7,FALSE)*C47,"")</f>
        <v/>
      </c>
      <c r="M47" s="2" t="str">
        <f>IFERROR(VLOOKUP(F47,Stagionalità!$A$6:$M$103,8,FALSE)*C47,"")</f>
        <v/>
      </c>
      <c r="N47" s="2" t="str">
        <f>IFERROR(VLOOKUP(F47,Stagionalità!$A$6:$M$103,9,FALSE)*C47,"")</f>
        <v/>
      </c>
      <c r="O47" s="2" t="str">
        <f>IFERROR(VLOOKUP(F47,Stagionalità!$A$6:$M$103,10,FALSE)*C47,"")</f>
        <v/>
      </c>
      <c r="P47" s="2" t="str">
        <f>IFERROR(VLOOKUP(F47,Stagionalità!$A$6:$M$103,11,FALSE)*C47,"")</f>
        <v/>
      </c>
      <c r="Q47" s="2" t="str">
        <f>IFERROR(VLOOKUP(F47,Stagionalità!$A$6:$M$103,12,FALSE)*C47,"")</f>
        <v/>
      </c>
      <c r="R47" s="2" t="str">
        <f>IFERROR(VLOOKUP(F47,Stagionalità!$A$6:$M$103,13,FALSE)*C47,"")</f>
        <v/>
      </c>
    </row>
    <row r="48" spans="2:18" x14ac:dyDescent="0.3">
      <c r="B48" s="28"/>
      <c r="C48" s="29"/>
      <c r="F48" s="23" t="str">
        <f t="shared" si="0"/>
        <v/>
      </c>
      <c r="G48" s="2" t="str">
        <f>IFERROR(VLOOKUP(F48,Stagionalità!$A$6:$M$103,2,FALSE)*C48,"")</f>
        <v/>
      </c>
      <c r="H48" s="2" t="str">
        <f>IFERROR(VLOOKUP(F48,Stagionalità!$A$6:$M$103,3,FALSE)*C48,"")</f>
        <v/>
      </c>
      <c r="I48" s="2" t="str">
        <f>IFERROR(VLOOKUP(F48,Stagionalità!$A$6:$M$103,4,FALSE)*C48,"")</f>
        <v/>
      </c>
      <c r="J48" s="2" t="str">
        <f>IFERROR(VLOOKUP(F48,Stagionalità!$A$6:$M$103,5,FALSE)*C48,"")</f>
        <v/>
      </c>
      <c r="K48" s="2" t="str">
        <f>IFERROR(VLOOKUP(F48,Stagionalità!$A$6:$M$103,6,FALSE)*C48,"")</f>
        <v/>
      </c>
      <c r="L48" s="2" t="str">
        <f>IFERROR(VLOOKUP(F48,Stagionalità!$A$6:$M$103,7,FALSE)*C48,"")</f>
        <v/>
      </c>
      <c r="M48" s="2" t="str">
        <f>IFERROR(VLOOKUP(F48,Stagionalità!$A$6:$M$103,8,FALSE)*C48,"")</f>
        <v/>
      </c>
      <c r="N48" s="2" t="str">
        <f>IFERROR(VLOOKUP(F48,Stagionalità!$A$6:$M$103,9,FALSE)*C48,"")</f>
        <v/>
      </c>
      <c r="O48" s="2" t="str">
        <f>IFERROR(VLOOKUP(F48,Stagionalità!$A$6:$M$103,10,FALSE)*C48,"")</f>
        <v/>
      </c>
      <c r="P48" s="2" t="str">
        <f>IFERROR(VLOOKUP(F48,Stagionalità!$A$6:$M$103,11,FALSE)*C48,"")</f>
        <v/>
      </c>
      <c r="Q48" s="2" t="str">
        <f>IFERROR(VLOOKUP(F48,Stagionalità!$A$6:$M$103,12,FALSE)*C48,"")</f>
        <v/>
      </c>
      <c r="R48" s="2" t="str">
        <f>IFERROR(VLOOKUP(F48,Stagionalità!$A$6:$M$103,13,FALSE)*C48,"")</f>
        <v/>
      </c>
    </row>
    <row r="49" spans="2:18" x14ac:dyDescent="0.3">
      <c r="B49" s="26"/>
      <c r="C49" s="27"/>
      <c r="F49" s="23" t="str">
        <f t="shared" si="0"/>
        <v/>
      </c>
      <c r="G49" s="2" t="str">
        <f>IFERROR(VLOOKUP(F49,Stagionalità!$A$6:$M$103,2,FALSE)*C49,"")</f>
        <v/>
      </c>
      <c r="H49" s="2" t="str">
        <f>IFERROR(VLOOKUP(F49,Stagionalità!$A$6:$M$103,3,FALSE)*C49,"")</f>
        <v/>
      </c>
      <c r="I49" s="2" t="str">
        <f>IFERROR(VLOOKUP(F49,Stagionalità!$A$6:$M$103,4,FALSE)*C49,"")</f>
        <v/>
      </c>
      <c r="J49" s="2" t="str">
        <f>IFERROR(VLOOKUP(F49,Stagionalità!$A$6:$M$103,5,FALSE)*C49,"")</f>
        <v/>
      </c>
      <c r="K49" s="2" t="str">
        <f>IFERROR(VLOOKUP(F49,Stagionalità!$A$6:$M$103,6,FALSE)*C49,"")</f>
        <v/>
      </c>
      <c r="L49" s="2" t="str">
        <f>IFERROR(VLOOKUP(F49,Stagionalità!$A$6:$M$103,7,FALSE)*C49,"")</f>
        <v/>
      </c>
      <c r="M49" s="2" t="str">
        <f>IFERROR(VLOOKUP(F49,Stagionalità!$A$6:$M$103,8,FALSE)*C49,"")</f>
        <v/>
      </c>
      <c r="N49" s="2" t="str">
        <f>IFERROR(VLOOKUP(F49,Stagionalità!$A$6:$M$103,9,FALSE)*C49,"")</f>
        <v/>
      </c>
      <c r="O49" s="2" t="str">
        <f>IFERROR(VLOOKUP(F49,Stagionalità!$A$6:$M$103,10,FALSE)*C49,"")</f>
        <v/>
      </c>
      <c r="P49" s="2" t="str">
        <f>IFERROR(VLOOKUP(F49,Stagionalità!$A$6:$M$103,11,FALSE)*C49,"")</f>
        <v/>
      </c>
      <c r="Q49" s="2" t="str">
        <f>IFERROR(VLOOKUP(F49,Stagionalità!$A$6:$M$103,12,FALSE)*C49,"")</f>
        <v/>
      </c>
      <c r="R49" s="2" t="str">
        <f>IFERROR(VLOOKUP(F49,Stagionalità!$A$6:$M$103,13,FALSE)*C49,"")</f>
        <v/>
      </c>
    </row>
    <row r="50" spans="2:18" x14ac:dyDescent="0.3">
      <c r="B50" s="28"/>
      <c r="C50" s="29"/>
      <c r="F50" s="23" t="str">
        <f t="shared" si="0"/>
        <v/>
      </c>
      <c r="G50" s="2" t="str">
        <f>IFERROR(VLOOKUP(F50,Stagionalità!$A$6:$M$103,2,FALSE)*C50,"")</f>
        <v/>
      </c>
      <c r="H50" s="2" t="str">
        <f>IFERROR(VLOOKUP(F50,Stagionalità!$A$6:$M$103,3,FALSE)*C50,"")</f>
        <v/>
      </c>
      <c r="I50" s="2" t="str">
        <f>IFERROR(VLOOKUP(F50,Stagionalità!$A$6:$M$103,4,FALSE)*C50,"")</f>
        <v/>
      </c>
      <c r="J50" s="2" t="str">
        <f>IFERROR(VLOOKUP(F50,Stagionalità!$A$6:$M$103,5,FALSE)*C50,"")</f>
        <v/>
      </c>
      <c r="K50" s="2" t="str">
        <f>IFERROR(VLOOKUP(F50,Stagionalità!$A$6:$M$103,6,FALSE)*C50,"")</f>
        <v/>
      </c>
      <c r="L50" s="2" t="str">
        <f>IFERROR(VLOOKUP(F50,Stagionalità!$A$6:$M$103,7,FALSE)*C50,"")</f>
        <v/>
      </c>
      <c r="M50" s="2" t="str">
        <f>IFERROR(VLOOKUP(F50,Stagionalità!$A$6:$M$103,8,FALSE)*C50,"")</f>
        <v/>
      </c>
      <c r="N50" s="2" t="str">
        <f>IFERROR(VLOOKUP(F50,Stagionalità!$A$6:$M$103,9,FALSE)*C50,"")</f>
        <v/>
      </c>
      <c r="O50" s="2" t="str">
        <f>IFERROR(VLOOKUP(F50,Stagionalità!$A$6:$M$103,10,FALSE)*C50,"")</f>
        <v/>
      </c>
      <c r="P50" s="2" t="str">
        <f>IFERROR(VLOOKUP(F50,Stagionalità!$A$6:$M$103,11,FALSE)*C50,"")</f>
        <v/>
      </c>
      <c r="Q50" s="2" t="str">
        <f>IFERROR(VLOOKUP(F50,Stagionalità!$A$6:$M$103,12,FALSE)*C50,"")</f>
        <v/>
      </c>
      <c r="R50" s="2" t="str">
        <f>IFERROR(VLOOKUP(F50,Stagionalità!$A$6:$M$103,13,FALSE)*C50,"")</f>
        <v/>
      </c>
    </row>
    <row r="51" spans="2:18" x14ac:dyDescent="0.3">
      <c r="B51" s="26"/>
      <c r="C51" s="27"/>
      <c r="F51" s="23" t="str">
        <f t="shared" si="0"/>
        <v/>
      </c>
      <c r="G51" s="2" t="str">
        <f>IFERROR(VLOOKUP(F51,Stagionalità!$A$6:$M$103,2,FALSE)*C51,"")</f>
        <v/>
      </c>
      <c r="H51" s="2" t="str">
        <f>IFERROR(VLOOKUP(F51,Stagionalità!$A$6:$M$103,3,FALSE)*C51,"")</f>
        <v/>
      </c>
      <c r="I51" s="2" t="str">
        <f>IFERROR(VLOOKUP(F51,Stagionalità!$A$6:$M$103,4,FALSE)*C51,"")</f>
        <v/>
      </c>
      <c r="J51" s="2" t="str">
        <f>IFERROR(VLOOKUP(F51,Stagionalità!$A$6:$M$103,5,FALSE)*C51,"")</f>
        <v/>
      </c>
      <c r="K51" s="2" t="str">
        <f>IFERROR(VLOOKUP(F51,Stagionalità!$A$6:$M$103,6,FALSE)*C51,"")</f>
        <v/>
      </c>
      <c r="L51" s="2" t="str">
        <f>IFERROR(VLOOKUP(F51,Stagionalità!$A$6:$M$103,7,FALSE)*C51,"")</f>
        <v/>
      </c>
      <c r="M51" s="2" t="str">
        <f>IFERROR(VLOOKUP(F51,Stagionalità!$A$6:$M$103,8,FALSE)*C51,"")</f>
        <v/>
      </c>
      <c r="N51" s="2" t="str">
        <f>IFERROR(VLOOKUP(F51,Stagionalità!$A$6:$M$103,9,FALSE)*C51,"")</f>
        <v/>
      </c>
      <c r="O51" s="2" t="str">
        <f>IFERROR(VLOOKUP(F51,Stagionalità!$A$6:$M$103,10,FALSE)*C51,"")</f>
        <v/>
      </c>
      <c r="P51" s="2" t="str">
        <f>IFERROR(VLOOKUP(F51,Stagionalità!$A$6:$M$103,11,FALSE)*C51,"")</f>
        <v/>
      </c>
      <c r="Q51" s="2" t="str">
        <f>IFERROR(VLOOKUP(F51,Stagionalità!$A$6:$M$103,12,FALSE)*C51,"")</f>
        <v/>
      </c>
      <c r="R51" s="2" t="str">
        <f>IFERROR(VLOOKUP(F51,Stagionalità!$A$6:$M$103,13,FALSE)*C51,"")</f>
        <v/>
      </c>
    </row>
    <row r="52" spans="2:18" x14ac:dyDescent="0.3">
      <c r="B52" s="28"/>
      <c r="C52" s="29"/>
      <c r="F52" s="23" t="str">
        <f t="shared" si="0"/>
        <v/>
      </c>
      <c r="G52" s="2" t="str">
        <f>IFERROR(VLOOKUP(F52,Stagionalità!$A$6:$M$103,2,FALSE)*C52,"")</f>
        <v/>
      </c>
      <c r="H52" s="2" t="str">
        <f>IFERROR(VLOOKUP(F52,Stagionalità!$A$6:$M$103,3,FALSE)*C52,"")</f>
        <v/>
      </c>
      <c r="I52" s="2" t="str">
        <f>IFERROR(VLOOKUP(F52,Stagionalità!$A$6:$M$103,4,FALSE)*C52,"")</f>
        <v/>
      </c>
      <c r="J52" s="2" t="str">
        <f>IFERROR(VLOOKUP(F52,Stagionalità!$A$6:$M$103,5,FALSE)*C52,"")</f>
        <v/>
      </c>
      <c r="K52" s="2" t="str">
        <f>IFERROR(VLOOKUP(F52,Stagionalità!$A$6:$M$103,6,FALSE)*C52,"")</f>
        <v/>
      </c>
      <c r="L52" s="2" t="str">
        <f>IFERROR(VLOOKUP(F52,Stagionalità!$A$6:$M$103,7,FALSE)*C52,"")</f>
        <v/>
      </c>
      <c r="M52" s="2" t="str">
        <f>IFERROR(VLOOKUP(F52,Stagionalità!$A$6:$M$103,8,FALSE)*C52,"")</f>
        <v/>
      </c>
      <c r="N52" s="2" t="str">
        <f>IFERROR(VLOOKUP(F52,Stagionalità!$A$6:$M$103,9,FALSE)*C52,"")</f>
        <v/>
      </c>
      <c r="O52" s="2" t="str">
        <f>IFERROR(VLOOKUP(F52,Stagionalità!$A$6:$M$103,10,FALSE)*C52,"")</f>
        <v/>
      </c>
      <c r="P52" s="2" t="str">
        <f>IFERROR(VLOOKUP(F52,Stagionalità!$A$6:$M$103,11,FALSE)*C52,"")</f>
        <v/>
      </c>
      <c r="Q52" s="2" t="str">
        <f>IFERROR(VLOOKUP(F52,Stagionalità!$A$6:$M$103,12,FALSE)*C52,"")</f>
        <v/>
      </c>
      <c r="R52" s="2" t="str">
        <f>IFERROR(VLOOKUP(F52,Stagionalità!$A$6:$M$103,13,FALSE)*C52,"")</f>
        <v/>
      </c>
    </row>
    <row r="53" spans="2:18" x14ac:dyDescent="0.3">
      <c r="B53" s="26"/>
      <c r="C53" s="27"/>
      <c r="F53" s="23" t="str">
        <f t="shared" si="0"/>
        <v/>
      </c>
      <c r="G53" s="2" t="str">
        <f>IFERROR(VLOOKUP(F53,Stagionalità!$A$6:$M$103,2,FALSE)*C53,"")</f>
        <v/>
      </c>
      <c r="H53" s="2" t="str">
        <f>IFERROR(VLOOKUP(F53,Stagionalità!$A$6:$M$103,3,FALSE)*C53,"")</f>
        <v/>
      </c>
      <c r="I53" s="2" t="str">
        <f>IFERROR(VLOOKUP(F53,Stagionalità!$A$6:$M$103,4,FALSE)*C53,"")</f>
        <v/>
      </c>
      <c r="J53" s="2" t="str">
        <f>IFERROR(VLOOKUP(F53,Stagionalità!$A$6:$M$103,5,FALSE)*C53,"")</f>
        <v/>
      </c>
      <c r="K53" s="2" t="str">
        <f>IFERROR(VLOOKUP(F53,Stagionalità!$A$6:$M$103,6,FALSE)*C53,"")</f>
        <v/>
      </c>
      <c r="L53" s="2" t="str">
        <f>IFERROR(VLOOKUP(F53,Stagionalità!$A$6:$M$103,7,FALSE)*C53,"")</f>
        <v/>
      </c>
      <c r="M53" s="2" t="str">
        <f>IFERROR(VLOOKUP(F53,Stagionalità!$A$6:$M$103,8,FALSE)*C53,"")</f>
        <v/>
      </c>
      <c r="N53" s="2" t="str">
        <f>IFERROR(VLOOKUP(F53,Stagionalità!$A$6:$M$103,9,FALSE)*C53,"")</f>
        <v/>
      </c>
      <c r="O53" s="2" t="str">
        <f>IFERROR(VLOOKUP(F53,Stagionalità!$A$6:$M$103,10,FALSE)*C53,"")</f>
        <v/>
      </c>
      <c r="P53" s="2" t="str">
        <f>IFERROR(VLOOKUP(F53,Stagionalità!$A$6:$M$103,11,FALSE)*C53,"")</f>
        <v/>
      </c>
      <c r="Q53" s="2" t="str">
        <f>IFERROR(VLOOKUP(F53,Stagionalità!$A$6:$M$103,12,FALSE)*C53,"")</f>
        <v/>
      </c>
      <c r="R53" s="2" t="str">
        <f>IFERROR(VLOOKUP(F53,Stagionalità!$A$6:$M$103,13,FALSE)*C53,"")</f>
        <v/>
      </c>
    </row>
    <row r="54" spans="2:18" x14ac:dyDescent="0.3">
      <c r="B54" s="28"/>
      <c r="C54" s="29"/>
      <c r="F54" s="23" t="str">
        <f t="shared" si="0"/>
        <v/>
      </c>
      <c r="G54" s="2" t="str">
        <f>IFERROR(VLOOKUP(F54,Stagionalità!$A$6:$M$103,2,FALSE)*C54,"")</f>
        <v/>
      </c>
      <c r="H54" s="2" t="str">
        <f>IFERROR(VLOOKUP(F54,Stagionalità!$A$6:$M$103,3,FALSE)*C54,"")</f>
        <v/>
      </c>
      <c r="I54" s="2" t="str">
        <f>IFERROR(VLOOKUP(F54,Stagionalità!$A$6:$M$103,4,FALSE)*C54,"")</f>
        <v/>
      </c>
      <c r="J54" s="2" t="str">
        <f>IFERROR(VLOOKUP(F54,Stagionalità!$A$6:$M$103,5,FALSE)*C54,"")</f>
        <v/>
      </c>
      <c r="K54" s="2" t="str">
        <f>IFERROR(VLOOKUP(F54,Stagionalità!$A$6:$M$103,6,FALSE)*C54,"")</f>
        <v/>
      </c>
      <c r="L54" s="2" t="str">
        <f>IFERROR(VLOOKUP(F54,Stagionalità!$A$6:$M$103,7,FALSE)*C54,"")</f>
        <v/>
      </c>
      <c r="M54" s="2" t="str">
        <f>IFERROR(VLOOKUP(F54,Stagionalità!$A$6:$M$103,8,FALSE)*C54,"")</f>
        <v/>
      </c>
      <c r="N54" s="2" t="str">
        <f>IFERROR(VLOOKUP(F54,Stagionalità!$A$6:$M$103,9,FALSE)*C54,"")</f>
        <v/>
      </c>
      <c r="O54" s="2" t="str">
        <f>IFERROR(VLOOKUP(F54,Stagionalità!$A$6:$M$103,10,FALSE)*C54,"")</f>
        <v/>
      </c>
      <c r="P54" s="2" t="str">
        <f>IFERROR(VLOOKUP(F54,Stagionalità!$A$6:$M$103,11,FALSE)*C54,"")</f>
        <v/>
      </c>
      <c r="Q54" s="2" t="str">
        <f>IFERROR(VLOOKUP(F54,Stagionalità!$A$6:$M$103,12,FALSE)*C54,"")</f>
        <v/>
      </c>
      <c r="R54" s="2" t="str">
        <f>IFERROR(VLOOKUP(F54,Stagionalità!$A$6:$M$103,13,FALSE)*C54,"")</f>
        <v/>
      </c>
    </row>
    <row r="55" spans="2:18" x14ac:dyDescent="0.3">
      <c r="B55" s="26"/>
      <c r="C55" s="27"/>
      <c r="F55" s="23" t="str">
        <f t="shared" si="0"/>
        <v/>
      </c>
      <c r="G55" s="2" t="str">
        <f>IFERROR(VLOOKUP(F55,Stagionalità!$A$6:$M$103,2,FALSE)*C55,"")</f>
        <v/>
      </c>
      <c r="H55" s="2" t="str">
        <f>IFERROR(VLOOKUP(F55,Stagionalità!$A$6:$M$103,3,FALSE)*C55,"")</f>
        <v/>
      </c>
      <c r="I55" s="2" t="str">
        <f>IFERROR(VLOOKUP(F55,Stagionalità!$A$6:$M$103,4,FALSE)*C55,"")</f>
        <v/>
      </c>
      <c r="J55" s="2" t="str">
        <f>IFERROR(VLOOKUP(F55,Stagionalità!$A$6:$M$103,5,FALSE)*C55,"")</f>
        <v/>
      </c>
      <c r="K55" s="2" t="str">
        <f>IFERROR(VLOOKUP(F55,Stagionalità!$A$6:$M$103,6,FALSE)*C55,"")</f>
        <v/>
      </c>
      <c r="L55" s="2" t="str">
        <f>IFERROR(VLOOKUP(F55,Stagionalità!$A$6:$M$103,7,FALSE)*C55,"")</f>
        <v/>
      </c>
      <c r="M55" s="2" t="str">
        <f>IFERROR(VLOOKUP(F55,Stagionalità!$A$6:$M$103,8,FALSE)*C55,"")</f>
        <v/>
      </c>
      <c r="N55" s="2" t="str">
        <f>IFERROR(VLOOKUP(F55,Stagionalità!$A$6:$M$103,9,FALSE)*C55,"")</f>
        <v/>
      </c>
      <c r="O55" s="2" t="str">
        <f>IFERROR(VLOOKUP(F55,Stagionalità!$A$6:$M$103,10,FALSE)*C55,"")</f>
        <v/>
      </c>
      <c r="P55" s="2" t="str">
        <f>IFERROR(VLOOKUP(F55,Stagionalità!$A$6:$M$103,11,FALSE)*C55,"")</f>
        <v/>
      </c>
      <c r="Q55" s="2" t="str">
        <f>IFERROR(VLOOKUP(F55,Stagionalità!$A$6:$M$103,12,FALSE)*C55,"")</f>
        <v/>
      </c>
      <c r="R55" s="2" t="str">
        <f>IFERROR(VLOOKUP(F55,Stagionalità!$A$6:$M$103,13,FALSE)*C55,"")</f>
        <v/>
      </c>
    </row>
    <row r="56" spans="2:18" x14ac:dyDescent="0.3">
      <c r="B56" s="28"/>
      <c r="C56" s="29"/>
      <c r="F56" s="23" t="str">
        <f t="shared" si="0"/>
        <v/>
      </c>
      <c r="G56" s="2" t="str">
        <f>IFERROR(VLOOKUP(F56,Stagionalità!$A$6:$M$103,2,FALSE)*C56,"")</f>
        <v/>
      </c>
      <c r="H56" s="2" t="str">
        <f>IFERROR(VLOOKUP(F56,Stagionalità!$A$6:$M$103,3,FALSE)*C56,"")</f>
        <v/>
      </c>
      <c r="I56" s="2" t="str">
        <f>IFERROR(VLOOKUP(F56,Stagionalità!$A$6:$M$103,4,FALSE)*C56,"")</f>
        <v/>
      </c>
      <c r="J56" s="2" t="str">
        <f>IFERROR(VLOOKUP(F56,Stagionalità!$A$6:$M$103,5,FALSE)*C56,"")</f>
        <v/>
      </c>
      <c r="K56" s="2" t="str">
        <f>IFERROR(VLOOKUP(F56,Stagionalità!$A$6:$M$103,6,FALSE)*C56,"")</f>
        <v/>
      </c>
      <c r="L56" s="2" t="str">
        <f>IFERROR(VLOOKUP(F56,Stagionalità!$A$6:$M$103,7,FALSE)*C56,"")</f>
        <v/>
      </c>
      <c r="M56" s="2" t="str">
        <f>IFERROR(VLOOKUP(F56,Stagionalità!$A$6:$M$103,8,FALSE)*C56,"")</f>
        <v/>
      </c>
      <c r="N56" s="2" t="str">
        <f>IFERROR(VLOOKUP(F56,Stagionalità!$A$6:$M$103,9,FALSE)*C56,"")</f>
        <v/>
      </c>
      <c r="O56" s="2" t="str">
        <f>IFERROR(VLOOKUP(F56,Stagionalità!$A$6:$M$103,10,FALSE)*C56,"")</f>
        <v/>
      </c>
      <c r="P56" s="2" t="str">
        <f>IFERROR(VLOOKUP(F56,Stagionalità!$A$6:$M$103,11,FALSE)*C56,"")</f>
        <v/>
      </c>
      <c r="Q56" s="2" t="str">
        <f>IFERROR(VLOOKUP(F56,Stagionalità!$A$6:$M$103,12,FALSE)*C56,"")</f>
        <v/>
      </c>
      <c r="R56" s="2" t="str">
        <f>IFERROR(VLOOKUP(F56,Stagionalità!$A$6:$M$103,13,FALSE)*C56,"")</f>
        <v/>
      </c>
    </row>
    <row r="57" spans="2:18" x14ac:dyDescent="0.3">
      <c r="B57" s="20"/>
      <c r="C57" s="30"/>
      <c r="F57" s="23" t="str">
        <f>IF(B57=0,"",B57)</f>
        <v/>
      </c>
      <c r="G57" s="2" t="str">
        <f>IFERROR(VLOOKUP(F57,Stagionalità!$A$6:$M$103,2,FALSE)*C57,"")</f>
        <v/>
      </c>
      <c r="H57" s="2" t="str">
        <f>IFERROR(VLOOKUP(F57,Stagionalità!$A$6:$M$103,3,FALSE)*C57,"")</f>
        <v/>
      </c>
      <c r="I57" s="2" t="str">
        <f>IFERROR(VLOOKUP(F57,Stagionalità!$A$6:$M$103,4,FALSE)*C57,"")</f>
        <v/>
      </c>
      <c r="J57" s="2" t="str">
        <f>IFERROR(VLOOKUP(F57,Stagionalità!$A$6:$M$103,5,FALSE)*C57,"")</f>
        <v/>
      </c>
      <c r="K57" s="2" t="str">
        <f>IFERROR(VLOOKUP(F57,Stagionalità!$A$6:$M$103,6,FALSE)*C57,"")</f>
        <v/>
      </c>
      <c r="L57" s="2" t="str">
        <f>IFERROR(VLOOKUP(F57,Stagionalità!$A$6:$M$103,7,FALSE)*C57,"")</f>
        <v/>
      </c>
      <c r="M57" s="2" t="str">
        <f>IFERROR(VLOOKUP(F57,Stagionalità!$A$6:$M$103,8,FALSE)*C57,"")</f>
        <v/>
      </c>
      <c r="N57" s="2" t="str">
        <f>IFERROR(VLOOKUP(F57,Stagionalità!$A$6:$M$103,9,FALSE)*C57,"")</f>
        <v/>
      </c>
      <c r="O57" s="2" t="str">
        <f>IFERROR(VLOOKUP(F57,Stagionalità!$A$6:$M$103,10,FALSE)*C57,"")</f>
        <v/>
      </c>
      <c r="P57" s="2" t="str">
        <f>IFERROR(VLOOKUP(F57,Stagionalità!$A$6:$M$103,11,FALSE)*C57,"")</f>
        <v/>
      </c>
      <c r="Q57" s="2" t="str">
        <f>IFERROR(VLOOKUP(F57,Stagionalità!$A$6:$M$103,12,FALSE)*C57,"")</f>
        <v/>
      </c>
      <c r="R57" s="2" t="str">
        <f>IFERROR(VLOOKUP(F57,Stagionalità!$A$6:$M$103,13,FALSE)*C57,"")</f>
        <v/>
      </c>
    </row>
    <row r="58" spans="2:18" x14ac:dyDescent="0.3">
      <c r="F58" s="23" t="str">
        <f>IF(B58=0,"",B58)</f>
        <v/>
      </c>
      <c r="G58" s="2" t="str">
        <f>IFERROR(VLOOKUP(F58,Stagionalità!$A$6:$M$103,2,FALSE)*C58,"")</f>
        <v/>
      </c>
      <c r="H58" s="2" t="str">
        <f>IFERROR(VLOOKUP(F58,Stagionalità!$A$6:$M$103,3,FALSE)*C58,"")</f>
        <v/>
      </c>
      <c r="I58" s="2" t="str">
        <f>IFERROR(VLOOKUP(F58,Stagionalità!$A$6:$M$103,4,FALSE)*C58,"")</f>
        <v/>
      </c>
      <c r="J58" s="2" t="str">
        <f>IFERROR(VLOOKUP(F58,Stagionalità!$A$6:$M$103,5,FALSE)*C58,"")</f>
        <v/>
      </c>
      <c r="K58" s="2" t="str">
        <f>IFERROR(VLOOKUP(F58,Stagionalità!$A$6:$M$103,6,FALSE)*C58,"")</f>
        <v/>
      </c>
      <c r="L58" s="2" t="str">
        <f>IFERROR(VLOOKUP(F58,Stagionalità!$A$6:$M$103,7,FALSE)*C58,"")</f>
        <v/>
      </c>
      <c r="M58" s="2" t="str">
        <f>IFERROR(VLOOKUP(F58,Stagionalità!$A$6:$M$103,8,FALSE)*C58,"")</f>
        <v/>
      </c>
      <c r="N58" s="2" t="str">
        <f>IFERROR(VLOOKUP(F58,Stagionalità!$A$6:$M$103,9,FALSE)*C58,"")</f>
        <v/>
      </c>
      <c r="O58" s="2" t="str">
        <f>IFERROR(VLOOKUP(F58,Stagionalità!$A$6:$M$103,10,FALSE)*C58,"")</f>
        <v/>
      </c>
      <c r="P58" s="2" t="str">
        <f>IFERROR(VLOOKUP(F58,Stagionalità!$A$6:$M$103,11,FALSE)*C58,"")</f>
        <v/>
      </c>
      <c r="Q58" s="2" t="str">
        <f>IFERROR(VLOOKUP(F58,Stagionalità!$A$6:$M$103,12,FALSE)*C58,"")</f>
        <v/>
      </c>
      <c r="R58" s="2" t="str">
        <f>IFERROR(VLOOKUP(F58,Stagionalità!$A$6:$M$103,13,FALSE)*C58,"")</f>
        <v/>
      </c>
    </row>
    <row r="59" spans="2:18" x14ac:dyDescent="0.3">
      <c r="F59" s="23" t="str">
        <f t="shared" ref="F59:F116" si="1">IF(B59=0,"",B59)</f>
        <v/>
      </c>
      <c r="G59" s="2" t="str">
        <f>IFERROR(VLOOKUP(F59,Stagionalità!$A$6:$M$103,2,FALSE)*C59,"")</f>
        <v/>
      </c>
      <c r="H59" s="2" t="str">
        <f>IFERROR(VLOOKUP(F59,Stagionalità!$A$6:$M$103,3,FALSE)*C59,"")</f>
        <v/>
      </c>
      <c r="I59" s="2" t="str">
        <f>IFERROR(VLOOKUP(F59,Stagionalità!$A$6:$M$103,4,FALSE)*C59,"")</f>
        <v/>
      </c>
      <c r="J59" s="2" t="str">
        <f>IFERROR(VLOOKUP(F59,Stagionalità!$A$6:$M$103,5,FALSE)*C59,"")</f>
        <v/>
      </c>
      <c r="K59" s="2" t="str">
        <f>IFERROR(VLOOKUP(F59,Stagionalità!$A$6:$M$103,6,FALSE)*C59,"")</f>
        <v/>
      </c>
      <c r="L59" s="2" t="str">
        <f>IFERROR(VLOOKUP(F59,Stagionalità!$A$6:$M$103,7,FALSE)*C59,"")</f>
        <v/>
      </c>
      <c r="M59" s="2" t="str">
        <f>IFERROR(VLOOKUP(F59,Stagionalità!$A$6:$M$103,8,FALSE)*C59,"")</f>
        <v/>
      </c>
      <c r="N59" s="2" t="str">
        <f>IFERROR(VLOOKUP(F59,Stagionalità!$A$6:$M$103,9,FALSE)*C59,"")</f>
        <v/>
      </c>
      <c r="O59" s="2" t="str">
        <f>IFERROR(VLOOKUP(F59,Stagionalità!$A$6:$M$103,10,FALSE)*C59,"")</f>
        <v/>
      </c>
      <c r="P59" s="2" t="str">
        <f>IFERROR(VLOOKUP(F59,Stagionalità!$A$6:$M$103,11,FALSE)*C59,"")</f>
        <v/>
      </c>
      <c r="Q59" s="2" t="str">
        <f>IFERROR(VLOOKUP(F59,Stagionalità!$A$6:$M$103,12,FALSE)*C59,"")</f>
        <v/>
      </c>
      <c r="R59" s="2" t="str">
        <f>IFERROR(VLOOKUP(F59,Stagionalità!$A$6:$M$103,13,FALSE)*C59,"")</f>
        <v/>
      </c>
    </row>
    <row r="60" spans="2:18" x14ac:dyDescent="0.3">
      <c r="F60" s="23" t="str">
        <f t="shared" si="1"/>
        <v/>
      </c>
      <c r="G60" s="2" t="str">
        <f>IFERROR(VLOOKUP(F60,Stagionalità!$A$6:$M$103,2,FALSE)*C60,"")</f>
        <v/>
      </c>
      <c r="H60" s="2" t="str">
        <f>IFERROR(VLOOKUP(F60,Stagionalità!$A$6:$M$103,3,FALSE)*C60,"")</f>
        <v/>
      </c>
      <c r="I60" s="2" t="str">
        <f>IFERROR(VLOOKUP(F60,Stagionalità!$A$6:$M$103,4,FALSE)*C60,"")</f>
        <v/>
      </c>
      <c r="J60" s="2" t="str">
        <f>IFERROR(VLOOKUP(F60,Stagionalità!$A$6:$M$103,5,FALSE)*C60,"")</f>
        <v/>
      </c>
      <c r="K60" s="2" t="str">
        <f>IFERROR(VLOOKUP(F60,Stagionalità!$A$6:$M$103,6,FALSE)*C60,"")</f>
        <v/>
      </c>
      <c r="L60" s="2" t="str">
        <f>IFERROR(VLOOKUP(F60,Stagionalità!$A$6:$M$103,7,FALSE)*C60,"")</f>
        <v/>
      </c>
      <c r="M60" s="2" t="str">
        <f>IFERROR(VLOOKUP(F60,Stagionalità!$A$6:$M$103,8,FALSE)*C60,"")</f>
        <v/>
      </c>
      <c r="N60" s="2" t="str">
        <f>IFERROR(VLOOKUP(F60,Stagionalità!$A$6:$M$103,9,FALSE)*C60,"")</f>
        <v/>
      </c>
      <c r="O60" s="2" t="str">
        <f>IFERROR(VLOOKUP(F60,Stagionalità!$A$6:$M$103,10,FALSE)*C60,"")</f>
        <v/>
      </c>
      <c r="P60" s="2" t="str">
        <f>IFERROR(VLOOKUP(F60,Stagionalità!$A$6:$M$103,11,FALSE)*C60,"")</f>
        <v/>
      </c>
      <c r="Q60" s="2" t="str">
        <f>IFERROR(VLOOKUP(F60,Stagionalità!$A$6:$M$103,12,FALSE)*C60,"")</f>
        <v/>
      </c>
      <c r="R60" s="2" t="str">
        <f>IFERROR(VLOOKUP(F60,Stagionalità!$A$6:$M$103,13,FALSE)*C60,"")</f>
        <v/>
      </c>
    </row>
    <row r="61" spans="2:18" x14ac:dyDescent="0.3">
      <c r="F61" s="23" t="str">
        <f t="shared" si="1"/>
        <v/>
      </c>
      <c r="G61" s="2" t="str">
        <f>IFERROR(VLOOKUP(F61,Stagionalità!$A$6:$M$103,2,FALSE)*C61,"")</f>
        <v/>
      </c>
      <c r="H61" s="2" t="str">
        <f>IFERROR(VLOOKUP(F61,Stagionalità!$A$6:$M$103,3,FALSE)*C61,"")</f>
        <v/>
      </c>
      <c r="I61" s="2" t="str">
        <f>IFERROR(VLOOKUP(F61,Stagionalità!$A$6:$M$103,4,FALSE)*C61,"")</f>
        <v/>
      </c>
      <c r="J61" s="2" t="str">
        <f>IFERROR(VLOOKUP(F61,Stagionalità!$A$6:$M$103,5,FALSE)*C61,"")</f>
        <v/>
      </c>
      <c r="K61" s="2" t="str">
        <f>IFERROR(VLOOKUP(F61,Stagionalità!$A$6:$M$103,6,FALSE)*C61,"")</f>
        <v/>
      </c>
      <c r="L61" s="2" t="str">
        <f>IFERROR(VLOOKUP(F61,Stagionalità!$A$6:$M$103,7,FALSE)*C61,"")</f>
        <v/>
      </c>
      <c r="M61" s="2" t="str">
        <f>IFERROR(VLOOKUP(F61,Stagionalità!$A$6:$M$103,8,FALSE)*C61,"")</f>
        <v/>
      </c>
      <c r="N61" s="2" t="str">
        <f>IFERROR(VLOOKUP(F61,Stagionalità!$A$6:$M$103,9,FALSE)*C61,"")</f>
        <v/>
      </c>
      <c r="O61" s="2" t="str">
        <f>IFERROR(VLOOKUP(F61,Stagionalità!$A$6:$M$103,10,FALSE)*C61,"")</f>
        <v/>
      </c>
      <c r="P61" s="2" t="str">
        <f>IFERROR(VLOOKUP(F61,Stagionalità!$A$6:$M$103,11,FALSE)*C61,"")</f>
        <v/>
      </c>
      <c r="Q61" s="2" t="str">
        <f>IFERROR(VLOOKUP(F61,Stagionalità!$A$6:$M$103,12,FALSE)*C61,"")</f>
        <v/>
      </c>
      <c r="R61" s="2" t="str">
        <f>IFERROR(VLOOKUP(F61,Stagionalità!$A$6:$M$103,13,FALSE)*C61,"")</f>
        <v/>
      </c>
    </row>
    <row r="62" spans="2:18" x14ac:dyDescent="0.3">
      <c r="F62" s="23" t="str">
        <f t="shared" si="1"/>
        <v/>
      </c>
      <c r="G62" s="2" t="str">
        <f>IFERROR(VLOOKUP(F62,Stagionalità!$A$6:$M$103,2,FALSE)*C62,"")</f>
        <v/>
      </c>
      <c r="H62" s="2" t="str">
        <f>IFERROR(VLOOKUP(F62,Stagionalità!$A$6:$M$103,3,FALSE)*C62,"")</f>
        <v/>
      </c>
      <c r="I62" s="2" t="str">
        <f>IFERROR(VLOOKUP(F62,Stagionalità!$A$6:$M$103,4,FALSE)*C62,"")</f>
        <v/>
      </c>
      <c r="J62" s="2" t="str">
        <f>IFERROR(VLOOKUP(F62,Stagionalità!$A$6:$M$103,5,FALSE)*C62,"")</f>
        <v/>
      </c>
      <c r="K62" s="2" t="str">
        <f>IFERROR(VLOOKUP(F62,Stagionalità!$A$6:$M$103,6,FALSE)*C62,"")</f>
        <v/>
      </c>
      <c r="L62" s="2" t="str">
        <f>IFERROR(VLOOKUP(F62,Stagionalità!$A$6:$M$103,7,FALSE)*C62,"")</f>
        <v/>
      </c>
      <c r="M62" s="2" t="str">
        <f>IFERROR(VLOOKUP(F62,Stagionalità!$A$6:$M$103,8,FALSE)*C62,"")</f>
        <v/>
      </c>
      <c r="N62" s="2" t="str">
        <f>IFERROR(VLOOKUP(F62,Stagionalità!$A$6:$M$103,9,FALSE)*C62,"")</f>
        <v/>
      </c>
      <c r="O62" s="2" t="str">
        <f>IFERROR(VLOOKUP(F62,Stagionalità!$A$6:$M$103,10,FALSE)*C62,"")</f>
        <v/>
      </c>
      <c r="P62" s="2" t="str">
        <f>IFERROR(VLOOKUP(F62,Stagionalità!$A$6:$M$103,11,FALSE)*C62,"")</f>
        <v/>
      </c>
      <c r="Q62" s="2" t="str">
        <f>IFERROR(VLOOKUP(F62,Stagionalità!$A$6:$M$103,12,FALSE)*C62,"")</f>
        <v/>
      </c>
      <c r="R62" s="2" t="str">
        <f>IFERROR(VLOOKUP(F62,Stagionalità!$A$6:$M$103,13,FALSE)*C62,"")</f>
        <v/>
      </c>
    </row>
    <row r="63" spans="2:18" x14ac:dyDescent="0.3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3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3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3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3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3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3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3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3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3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3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3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3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3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3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3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3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3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3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3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3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3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3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3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3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3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3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3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3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3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3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3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3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3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3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3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3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3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3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3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3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3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3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3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3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3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3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3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3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3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3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3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3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3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 Schiavino</cp:lastModifiedBy>
  <dcterms:created xsi:type="dcterms:W3CDTF">2015-06-05T18:19:34Z</dcterms:created>
  <dcterms:modified xsi:type="dcterms:W3CDTF">2021-12-16T07:44:11Z</dcterms:modified>
</cp:coreProperties>
</file>